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zione" sheetId="1" r:id="rId4"/>
    <sheet state="visible" name="Indicatore 1_Imprese registrate" sheetId="2" r:id="rId5"/>
    <sheet state="visible" name="Indicatore 2_Imprese artigiane" sheetId="3" r:id="rId6"/>
    <sheet state="visible" name="Indicatore 3_CIG" sheetId="4" r:id="rId7"/>
    <sheet state="visible" name="Indicatore 4_Imprese giovanili" sheetId="5" r:id="rId8"/>
    <sheet state="visible" name="Indicatore 5_Imprese straniere" sheetId="6" r:id="rId9"/>
    <sheet state="visible" name="Indicatore 6_valore aggiunto i" sheetId="7" r:id="rId10"/>
    <sheet state="visible" name="Indicatore 7_Esportazioni per " sheetId="8" r:id="rId11"/>
    <sheet state="visible" name="Indicatore 8_numero esercizi r" sheetId="9" r:id="rId12"/>
    <sheet state="visible" name="Indicatore 9_Presenze per prov" sheetId="10" r:id="rId13"/>
    <sheet state="visible" name="Indicatore 10_Visitatori musei" sheetId="11" r:id="rId14"/>
  </sheets>
  <definedNames/>
  <calcPr/>
  <extLst>
    <ext uri="GoogleSheetsCustomDataVersion2">
      <go:sheetsCustomData xmlns:go="http://customooxmlschemas.google.com/" r:id="rId15" roundtripDataChecksum="3laDv05Ab3lccQMv736RwGqFT0+u4596wHuR02f7Olg="/>
    </ext>
  </extLst>
</workbook>
</file>

<file path=xl/sharedStrings.xml><?xml version="1.0" encoding="utf-8"?>
<sst xmlns="http://schemas.openxmlformats.org/spreadsheetml/2006/main" count="554" uniqueCount="202">
  <si>
    <t>I Rapporto Annuale 2025 - OsservaBrescia</t>
  </si>
  <si>
    <t>Goal 9</t>
  </si>
  <si>
    <t>Il Goal 9 intende:
- costruire infrastrutture di qualità, affidabili, sostenibili e resilienti
- promuovere una industrializzazione inclusiva e sostenibile
- favorire maggiore efficienza delle risorse impiegate e maggior ricorso a tecnologie “pulite” e rispettose dell’ambiente
- potenziare la ricerca scientifica
- ridurre il numero di giovani NEET
- aumentare significativamente l’accesso alle tecnologie dell’informazione e della comunicazione e fornire un accesso universale e a bassocosto a internet</t>
  </si>
  <si>
    <t>Elaborazione a cura del Laboratorio Percorsi di Secondo Welfare</t>
  </si>
  <si>
    <t xml:space="preserve">Chiara Lodi Rizzini, chiara.lodirizzini@secondowelfare.it
Franca Maino, franca.maino@secondowelfare.it
Alice Sofia Fanelli, alice.fanelli@secondowelfare.it
</t>
  </si>
  <si>
    <t>Come citare</t>
  </si>
  <si>
    <t>OsservaBrescia – Osservatorio territoriale del Bresciano (2025), I Rapporto annuale 2025.</t>
  </si>
  <si>
    <t>Riepilogo degli indicatori del Capitolo 9</t>
  </si>
  <si>
    <t>Numero indicatore</t>
  </si>
  <si>
    <t>Gruppo/categoria</t>
  </si>
  <si>
    <t>Indicatore</t>
  </si>
  <si>
    <t>Annualità di riferimento</t>
  </si>
  <si>
    <t>Fonte</t>
  </si>
  <si>
    <t>Imprese e territorio</t>
  </si>
  <si>
    <t>Imprese registrate</t>
  </si>
  <si>
    <t>2022-2024</t>
  </si>
  <si>
    <t>Camera di Commercio di Brescia</t>
  </si>
  <si>
    <t>Imprese artigiane</t>
  </si>
  <si>
    <t>Camera di Commercio di Brescia e Infocamere</t>
  </si>
  <si>
    <t>CIG</t>
  </si>
  <si>
    <t>2020-2023</t>
  </si>
  <si>
    <t>Camera di Commercio di Brescia e INPS</t>
  </si>
  <si>
    <t>Imprese giovanili</t>
  </si>
  <si>
    <t xml:space="preserve">Imprese straniere </t>
  </si>
  <si>
    <t>Produzione industriale ed esportazioni</t>
  </si>
  <si>
    <t>Valore aggiunto</t>
  </si>
  <si>
    <t>2022-2023</t>
  </si>
  <si>
    <t>Esportazioni</t>
  </si>
  <si>
    <t>Turismo e territorio</t>
  </si>
  <si>
    <t>Numero esercizi ricettivi</t>
  </si>
  <si>
    <t>Polis Lombardia</t>
  </si>
  <si>
    <t>Presenze turistiche per provincia</t>
  </si>
  <si>
    <t>Visitatori ai musei</t>
  </si>
  <si>
    <t>Ministero della Cultura</t>
  </si>
  <si>
    <t>Imprese registrate nella provincia di Brescia, per settore (2022-2024)</t>
  </si>
  <si>
    <t>Imprese registrate in Italia, Lombardia e provoncia di Brescia, settori produttivi</t>
  </si>
  <si>
    <t>Settore</t>
  </si>
  <si>
    <t>v.a.</t>
  </si>
  <si>
    <t>%</t>
  </si>
  <si>
    <t>Brescia</t>
  </si>
  <si>
    <t>Lombardia</t>
  </si>
  <si>
    <t>Italia</t>
  </si>
  <si>
    <t>Agricoltura, silvicoltura e pesca</t>
  </si>
  <si>
    <t>Commercio all'ingrosso e al dettaglio</t>
  </si>
  <si>
    <t>Estrazione di minerali da cave e miniere</t>
  </si>
  <si>
    <t>Costruzioni</t>
  </si>
  <si>
    <t>Attività manifatturiere</t>
  </si>
  <si>
    <t>Fornitura di servizi elettrici, gas, acqua, ecc.</t>
  </si>
  <si>
    <t>Attività immobiliari</t>
  </si>
  <si>
    <t>Attività dei servizi di alloggio e di ristorazione</t>
  </si>
  <si>
    <t>Trasporto e magazzinaggio</t>
  </si>
  <si>
    <t>Attività professionali, scientifiche e tecniche</t>
  </si>
  <si>
    <t>Altre attività di servizi</t>
  </si>
  <si>
    <t>Servizi di informazione e comunicazione</t>
  </si>
  <si>
    <t>Noleggio, agenzie di viaggio, servizi di supporto alle imprese</t>
  </si>
  <si>
    <t>Attività finanziarie e assicurative</t>
  </si>
  <si>
    <t>Imprese non classificate</t>
  </si>
  <si>
    <t>Istruzione</t>
  </si>
  <si>
    <t>Attività artistiche, sportive, di intrattenimento e divertimento</t>
  </si>
  <si>
    <t>Sanità e assistenza sociale</t>
  </si>
  <si>
    <t>Totale</t>
  </si>
  <si>
    <t>Fonte: Elaborazioni su dati  della Camera di Commercio Brescia</t>
  </si>
  <si>
    <t>Fonte: Elaborazioni Camera di Commercio Brescia</t>
  </si>
  <si>
    <t xml:space="preserve">Imprese registrate in Lombardia quarto trimestre 2024 </t>
  </si>
  <si>
    <t>Fonte: elaborazione su dati Infocamere</t>
  </si>
  <si>
    <t xml:space="preserve">Imprese registrate in Italia quarto trimestre 2024 </t>
  </si>
  <si>
    <t xml:space="preserve">v.a </t>
  </si>
  <si>
    <t>Imprese artigiane registrate nella provincia di Brescia per settore: incidenza sul totale delle imprese registrate e distribuzione per settore (2022-2024)</t>
  </si>
  <si>
    <t>% sul totale delle imprese registrate</t>
  </si>
  <si>
    <t>var. % rispetto all'annualità precedente</t>
  </si>
  <si>
    <t>Agricoltura, silvicoltura pesca</t>
  </si>
  <si>
    <t>Fornitura di acqua, reti fognarie, attività di gestione</t>
  </si>
  <si>
    <t>Attività artistiche, sportive, di intrattenimento</t>
  </si>
  <si>
    <t>Imprese artigiane nella provincia di Brescia, per settore, anno 2022-2024</t>
  </si>
  <si>
    <t>% sul totale delle artigiane</t>
  </si>
  <si>
    <t>Imprese artigiane in Lombardia per settore 2024</t>
  </si>
  <si>
    <t>v.a</t>
  </si>
  <si>
    <t>Fonte: infocamere</t>
  </si>
  <si>
    <t>Imprese artigiane in Italia per settore 2024</t>
  </si>
  <si>
    <t>Fonte: Infocamere</t>
  </si>
  <si>
    <t>Ore autorizzate di Cassa Integrazione Guadagni nella Provincia di Brescia  (2020-2023)</t>
  </si>
  <si>
    <t xml:space="preserve">v.a. </t>
  </si>
  <si>
    <t>Ordinaria</t>
  </si>
  <si>
    <t>Straordinaria</t>
  </si>
  <si>
    <t xml:space="preserve">Deroga </t>
  </si>
  <si>
    <t>-</t>
  </si>
  <si>
    <t>Ore autorizzate di Cassa Integrazione Guadagni in Italia 2023</t>
  </si>
  <si>
    <t>Fonte: Elaborazione su dati INPS</t>
  </si>
  <si>
    <t>Ore autorizzate di Cassa Integrazione Guadagni in Lombardia 2023</t>
  </si>
  <si>
    <t>Imprese giovanili registrate nella provincia di Brescia: incidenza sul totale delle imprese registrate e distribuzione per settore (2022-2024)</t>
  </si>
  <si>
    <t xml:space="preserve">Settore </t>
  </si>
  <si>
    <t>Fornitura di servizi elettrici, gas, acqua, etc.</t>
  </si>
  <si>
    <t>Nota: Si considerano “imprese giovanili” le imprese la cui partecipazione del controllo e della proprietà è detenuta in prevalenza da persone di età inferiore ai 35 anni.</t>
  </si>
  <si>
    <t>Imprese giovanili registrate nella provincia di Brescia, per settore (2022-2024)</t>
  </si>
  <si>
    <t>% sul totale delle giovanili</t>
  </si>
  <si>
    <t>Imprese straniere in Provincia di Brescia, per settore (2022-2024)</t>
  </si>
  <si>
    <t>% sul totale delle registrate</t>
  </si>
  <si>
    <t>Fornitura di acqua; reti fognarie, attività di gestione d...</t>
  </si>
  <si>
    <t>Commercio all'ingrosso e al dettaglio; riparazione di aut...</t>
  </si>
  <si>
    <t xml:space="preserve">Trasporto e magazzinaggio </t>
  </si>
  <si>
    <t xml:space="preserve">Attività dei servizi di alloggio e di ristorazione </t>
  </si>
  <si>
    <t>Noleggio, agenzie di viaggio, servizi di supporto alle imp...</t>
  </si>
  <si>
    <t xml:space="preserve">Sanità e assistenza sociale  </t>
  </si>
  <si>
    <t>Attività artistiche, sportive, di intrattenimento e diver...</t>
  </si>
  <si>
    <t>% sul totale delle imprese straniere</t>
  </si>
  <si>
    <t>VALORE AGGIUNTO GENERATO DALLE IMPRESE NELLA PROVINCIA DI BRESCIA</t>
  </si>
  <si>
    <t>Valore aggiunto a prezzi base correnti(2022-2023), in milioni di euro</t>
  </si>
  <si>
    <t>Valore aggiunto generato dalle imprese per settore in Italia, Lombardia e provincia di Brescia 2022-2023</t>
  </si>
  <si>
    <t xml:space="preserve">Agricoltura, silvicoltura e pesca  </t>
  </si>
  <si>
    <t xml:space="preserve">Industria manifatturiera  </t>
  </si>
  <si>
    <t xml:space="preserve">Altre industrie in senso stretto  </t>
  </si>
  <si>
    <t xml:space="preserve">Costruzioni  </t>
  </si>
  <si>
    <t xml:space="preserve">Commercio all'ingrosso e al dettaglio, riparazione di autoveicoli e motocicli, trasporto e magazzinaggio, servizi di alloggio e di ristorazione  </t>
  </si>
  <si>
    <t xml:space="preserve">Servizi di informazione e comunicazione  </t>
  </si>
  <si>
    <t xml:space="preserve">Attività finanziarie e assicurative  </t>
  </si>
  <si>
    <t xml:space="preserve">Attività immobiliari  </t>
  </si>
  <si>
    <t>Attività professionali, scientifiche e tecniche, amministrazione e servizi di supporto a imprese e organizzazioni</t>
  </si>
  <si>
    <t xml:space="preserve">Amministrazione pubblica e difesa, assicurazione sociale obbligatoria, istruzione, sanità e assistenza sociale  </t>
  </si>
  <si>
    <t xml:space="preserve">Attività artistiche, di intrattenimento e divertimento, riparazione di beni per la casa e altri servizi  </t>
  </si>
  <si>
    <t xml:space="preserve">Totale  </t>
  </si>
  <si>
    <t xml:space="preserve">Industria in senso stretto  </t>
  </si>
  <si>
    <t xml:space="preserve">Commercio all'ingrosso e al dettaglio, riparazione di autoveicoli e motocicli, trasporto e magazzinaggio, servizi di alloggio e di ristorazione, servizi di informazione e comunicazione  </t>
  </si>
  <si>
    <t xml:space="preserve">Attività finanziarie e assicurative, attività immobiliari, attività professionali, scientifiche e tecniche, amministrazione e servizi di supporto  </t>
  </si>
  <si>
    <t xml:space="preserve">Altre attività di servizi  </t>
  </si>
  <si>
    <t>v.a. (in milioni di euro)</t>
  </si>
  <si>
    <t xml:space="preserve">Italia  </t>
  </si>
  <si>
    <t xml:space="preserve">Lombardia  </t>
  </si>
  <si>
    <t xml:space="preserve">Brescia  </t>
  </si>
  <si>
    <t>Flusso delle importazioni per tipologia di prodotto nella Provincia di Brescia (2024)</t>
  </si>
  <si>
    <t>variazione % 2022-2023</t>
  </si>
  <si>
    <t>variazione % 2023-2024</t>
  </si>
  <si>
    <t>AA-Prodotti dell'agricoltura, della silvicoltura e della pesca</t>
  </si>
  <si>
    <t>BB-Prodotti dell'estrazione di minerali da cave e miniere</t>
  </si>
  <si>
    <t>CA-Prodotti alimentari, bevande e tabacco</t>
  </si>
  <si>
    <t>CB-Prodotti tessili, abbigliamento, pelli e accessori</t>
  </si>
  <si>
    <t>CC-Legno e prodotti in legno; carta e stampa</t>
  </si>
  <si>
    <t>CD-Coke e prodotti petroliferi raffinati</t>
  </si>
  <si>
    <t>CE-Sostanze e prodotti chimici</t>
  </si>
  <si>
    <t>CF-Articoli farmaceutici, chimico-medicinali e botanici</t>
  </si>
  <si>
    <t>CG-Articoli in gomma e materie plastiche, altri prodotti della lavorazione di minerali non metalliferi</t>
  </si>
  <si>
    <t>CH-Metalli di base e prodotti in metallo, esclusi macchine e impianti</t>
  </si>
  <si>
    <t>CI-Computer, apparecchi elettronici e ottici</t>
  </si>
  <si>
    <t>CJ-Apparecchi elettrici</t>
  </si>
  <si>
    <t>CK-Macchinari e apparecchi n.c.a.</t>
  </si>
  <si>
    <t>CL-Mezzi di trasporto</t>
  </si>
  <si>
    <t>CM-Prodotti delle altre attività manifatturiere</t>
  </si>
  <si>
    <t>DD-Energia elettrica, gas, vapore e aria condizionata</t>
  </si>
  <si>
    <t>EE-Prodotti delle attività di trattamento dei rifiuti e risanamento</t>
  </si>
  <si>
    <t>JA-Prodotti dell'editoria e audiovisivi; prodotti delle attività radiotelevisive</t>
  </si>
  <si>
    <t>MC-Prodotti delle altre attività professionali, scientifiche e tecniche</t>
  </si>
  <si>
    <t>RR-Prodotti delle attività artistiche, di intrattenimento e divertimento</t>
  </si>
  <si>
    <t>SS-Prodotti delle altre attività di servizi</t>
  </si>
  <si>
    <t>VV-Merci dichiarate come provviste di bordo, merci nazionali di ritorno e respinte, merci varie</t>
  </si>
  <si>
    <t>Flusso delle esportazioni per tipologia di prodotto nella Provincia di Brescia (anni 2022-2024)</t>
  </si>
  <si>
    <t>Strutture ricettive e posti letto nella Provincia di Brescia (2023)</t>
  </si>
  <si>
    <t>Strutture</t>
  </si>
  <si>
    <t>Posti letto</t>
  </si>
  <si>
    <t>Numero posti letto per struttura</t>
  </si>
  <si>
    <t>Alberghiere</t>
  </si>
  <si>
    <t>Extra alberghiere</t>
  </si>
  <si>
    <t>Fonte: Elaborazione su dati Polis Lombardia</t>
  </si>
  <si>
    <t>Strutture ricettive e posti letto nella Provincia di Brescia per tipo di struttura (2023)</t>
  </si>
  <si>
    <t>Tipo struttura</t>
  </si>
  <si>
    <t>Numero strutture</t>
  </si>
  <si>
    <t>Strutture % sul totale</t>
  </si>
  <si>
    <t>Posti letto % sul totale</t>
  </si>
  <si>
    <t>1-2- stelle e residenze turistico alberghiere</t>
  </si>
  <si>
    <t>3 stelle</t>
  </si>
  <si>
    <t>4-5 stelle e 5 stelle lusso</t>
  </si>
  <si>
    <t>Totale strutture alberghiere</t>
  </si>
  <si>
    <t>Agriturismi</t>
  </si>
  <si>
    <t>Alloggi affitto imprenditoriale</t>
  </si>
  <si>
    <t>Altri alloggi privati</t>
  </si>
  <si>
    <t>Bed and breakfast</t>
  </si>
  <si>
    <t>Campeggi, villaggi turistici, ostelli della gioventù, case per ferie</t>
  </si>
  <si>
    <t>Rifugi di montagna</t>
  </si>
  <si>
    <t>Totale strutture extra-alberghiere</t>
  </si>
  <si>
    <t>Presenze turistiche nella Provincia di Brescia (2023)</t>
  </si>
  <si>
    <t>Percentuale Brescia su Lombardia</t>
  </si>
  <si>
    <t>Presenze totali</t>
  </si>
  <si>
    <t>di cui Alberghiero</t>
  </si>
  <si>
    <t>di cui Extra-alberghiero</t>
  </si>
  <si>
    <t>Fonte: Elaborazione su dati di Polis Lombardia</t>
  </si>
  <si>
    <t>Presenze turistiche  per provincia (2023)</t>
  </si>
  <si>
    <t>Provincia</t>
  </si>
  <si>
    <t>Numero di presenze</t>
  </si>
  <si>
    <t>Milano</t>
  </si>
  <si>
    <t>Bergamo</t>
  </si>
  <si>
    <t>Sondrio</t>
  </si>
  <si>
    <t>Como</t>
  </si>
  <si>
    <t>Lecco</t>
  </si>
  <si>
    <t>Varese</t>
  </si>
  <si>
    <t>Lodi</t>
  </si>
  <si>
    <t>Pavia</t>
  </si>
  <si>
    <t>Mantova</t>
  </si>
  <si>
    <t>Cremona</t>
  </si>
  <si>
    <t>Monza Brianza</t>
  </si>
  <si>
    <t>Visitatori di musei, monumenti e aree archeologiche statali nella Porvincia di Brescia e Lombardia (2024)</t>
  </si>
  <si>
    <t xml:space="preserve">Numero </t>
  </si>
  <si>
    <t>inc. %</t>
  </si>
  <si>
    <t>Fonte: elaborazione su dati del Ministero della Cultura</t>
  </si>
  <si>
    <t>Nota: L'incidenza percentuale delle visite nei musei e beni culturali di Brescia è calcolata sul valore totale delle visite a musei e beni culturali in Lombardia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</si>
</sst>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0.0%"/>
    <numFmt numFmtId="165" formatCode="_-[$€-2]* #,##0_-;_-[$€-2]* \-#,##0_-;_-[$€-2]* &quot;-&quot;??_-;_-@"/>
    <numFmt numFmtId="166" formatCode="[$€-2]\ #,##0.00"/>
    <numFmt numFmtId="167" formatCode="#,##0.0"/>
    <numFmt numFmtId="168" formatCode="[$-410]#,##0.0"/>
    <numFmt numFmtId="169" formatCode="[$-410]#,##0.00"/>
    <numFmt numFmtId="170" formatCode="[$-410]General"/>
    <numFmt numFmtId="171" formatCode="[$-410]#,##0"/>
    <numFmt numFmtId="172" formatCode="#,##0.000"/>
  </numFmts>
  <fonts count="19">
    <font>
      <sz val="10.0"/>
      <color rgb="FF000000"/>
      <name val="Arial"/>
      <scheme val="minor"/>
    </font>
    <font>
      <b/>
      <sz val="14.0"/>
      <color theme="1"/>
      <name val="Cabin"/>
    </font>
    <font/>
    <font>
      <color theme="1"/>
      <name val="Arial"/>
    </font>
    <font>
      <b/>
      <color theme="1"/>
      <name val="Cabin"/>
    </font>
    <font>
      <color theme="1"/>
      <name val="Cabin"/>
    </font>
    <font>
      <u/>
      <color rgb="FF1155CC"/>
      <name val="Cabin"/>
    </font>
    <font>
      <u/>
      <color rgb="FF0000FF"/>
      <name val="Cabin"/>
    </font>
    <font>
      <u/>
      <color rgb="FF0000FF"/>
      <name val="Cabin"/>
    </font>
    <font>
      <sz val="10.0"/>
      <color theme="1"/>
      <name val="Cabin"/>
    </font>
    <font>
      <color rgb="FF000000"/>
      <name val="Cabin"/>
    </font>
    <font>
      <b/>
      <color rgb="FF000000"/>
      <name val="Cabin"/>
    </font>
    <font>
      <b/>
      <sz val="10.0"/>
      <color theme="1"/>
      <name val="Cabin"/>
    </font>
    <font>
      <sz val="10.0"/>
      <color rgb="FF000000"/>
      <name val="Cabin"/>
    </font>
    <font>
      <sz val="11.0"/>
      <color rgb="FF000000"/>
      <name val="Calibri"/>
    </font>
    <font>
      <sz val="10.0"/>
      <color rgb="FFFF0000"/>
      <name val="Cabin"/>
    </font>
    <font>
      <sz val="11.0"/>
      <color theme="1"/>
      <name val="Calibri"/>
    </font>
    <font>
      <b/>
      <sz val="10.0"/>
      <color rgb="FF000000"/>
      <name val="Cabin"/>
    </font>
    <font>
      <sz val="11.0"/>
      <color theme="1"/>
      <name val="Cabin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2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0" fontId="2" numFmtId="0" xfId="0" applyBorder="1" applyFont="1"/>
    <xf borderId="0" fillId="0" fontId="3" numFmtId="0" xfId="0" applyAlignment="1" applyFont="1">
      <alignment vertical="bottom"/>
    </xf>
    <xf borderId="2" fillId="3" fontId="4" numFmtId="0" xfId="0" applyAlignment="1" applyBorder="1" applyFill="1" applyFont="1">
      <alignment horizontal="right" shrinkToFit="0" vertical="bottom" wrapText="1"/>
    </xf>
    <xf borderId="1" fillId="0" fontId="5" numFmtId="0" xfId="0" applyAlignment="1" applyBorder="1" applyFont="1">
      <alignment shrinkToFit="0" vertical="bottom" wrapText="1"/>
    </xf>
    <xf borderId="3" fillId="0" fontId="2" numFmtId="0" xfId="0" applyBorder="1" applyFont="1"/>
    <xf borderId="0" fillId="2" fontId="1" numFmtId="0" xfId="0" applyAlignment="1" applyFont="1">
      <alignment horizontal="center" shrinkToFit="0" vertical="bottom" wrapText="1"/>
    </xf>
    <xf borderId="3" fillId="3" fontId="4" numFmtId="0" xfId="0" applyAlignment="1" applyBorder="1" applyFont="1">
      <alignment horizontal="right" shrinkToFit="0" vertical="bottom" wrapText="1"/>
    </xf>
    <xf borderId="3" fillId="3" fontId="4" numFmtId="0" xfId="0" applyAlignment="1" applyBorder="1" applyFont="1">
      <alignment shrinkToFit="0" vertical="bottom" wrapText="1"/>
    </xf>
    <xf borderId="3" fillId="0" fontId="5" numFmtId="0" xfId="0" applyAlignment="1" applyBorder="1" applyFont="1">
      <alignment horizontal="right" readingOrder="0" shrinkToFit="0" vertical="bottom" wrapText="1"/>
    </xf>
    <xf borderId="4" fillId="0" fontId="5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shrinkToFit="0" vertical="bottom" wrapText="1"/>
    </xf>
    <xf borderId="3" fillId="0" fontId="5" numFmtId="0" xfId="0" applyAlignment="1" applyBorder="1" applyFont="1">
      <alignment readingOrder="0" vertical="bottom"/>
    </xf>
    <xf borderId="5" fillId="4" fontId="5" numFmtId="0" xfId="0" applyAlignment="1" applyBorder="1" applyFill="1" applyFont="1">
      <alignment readingOrder="0" shrinkToFit="0" vertical="bottom" wrapText="1"/>
    </xf>
    <xf borderId="6" fillId="0" fontId="2" numFmtId="0" xfId="0" applyBorder="1" applyFont="1"/>
    <xf borderId="2" fillId="0" fontId="2" numFmtId="0" xfId="0" applyBorder="1" applyFont="1"/>
    <xf borderId="2" fillId="0" fontId="5" numFmtId="0" xfId="0" applyAlignment="1" applyBorder="1" applyFont="1">
      <alignment horizontal="right" readingOrder="0" shrinkToFit="0" vertical="bottom" wrapText="1"/>
    </xf>
    <xf borderId="3" fillId="0" fontId="5" numFmtId="0" xfId="0" applyAlignment="1" applyBorder="1" applyFont="1">
      <alignment horizontal="left" readingOrder="0" vertical="bottom"/>
    </xf>
    <xf borderId="3" fillId="0" fontId="7" numFmtId="0" xfId="0" applyAlignment="1" applyBorder="1" applyFont="1">
      <alignment readingOrder="0" shrinkToFit="0" vertical="bottom" wrapText="1"/>
    </xf>
    <xf borderId="5" fillId="0" fontId="5" numFmtId="0" xfId="0" applyAlignment="1" applyBorder="1" applyFont="1">
      <alignment readingOrder="0" vertical="bottom"/>
    </xf>
    <xf borderId="5" fillId="0" fontId="8" numFmtId="0" xfId="0" applyAlignment="1" applyBorder="1" applyFont="1">
      <alignment readingOrder="0" vertical="bottom"/>
    </xf>
    <xf borderId="5" fillId="0" fontId="5" numFmtId="0" xfId="0" applyAlignment="1" applyBorder="1" applyFont="1">
      <alignment horizontal="left" readingOrder="0" vertical="bottom"/>
    </xf>
    <xf borderId="0" fillId="0" fontId="9" numFmtId="0" xfId="0" applyFont="1"/>
    <xf borderId="7" fillId="0" fontId="9" numFmtId="0" xfId="0" applyAlignment="1" applyBorder="1" applyFont="1">
      <alignment horizontal="center"/>
    </xf>
    <xf borderId="8" fillId="0" fontId="2" numFmtId="0" xfId="0" applyBorder="1" applyFont="1"/>
    <xf borderId="0" fillId="0" fontId="9" numFmtId="0" xfId="0" applyAlignment="1" applyFont="1">
      <alignment horizontal="center"/>
    </xf>
    <xf borderId="5" fillId="0" fontId="9" numFmtId="0" xfId="0" applyAlignment="1" applyBorder="1" applyFont="1">
      <alignment horizontal="center"/>
    </xf>
    <xf borderId="5" fillId="0" fontId="9" numFmtId="0" xfId="0" applyBorder="1" applyFont="1"/>
    <xf borderId="5" fillId="0" fontId="9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5" fillId="0" fontId="9" numFmtId="3" xfId="0" applyAlignment="1" applyBorder="1" applyFont="1" applyNumberFormat="1">
      <alignment horizontal="right" shrinkToFit="0" vertical="bottom" wrapText="0"/>
    </xf>
    <xf borderId="5" fillId="0" fontId="9" numFmtId="164" xfId="0" applyAlignment="1" applyBorder="1" applyFont="1" applyNumberFormat="1">
      <alignment horizontal="right" shrinkToFit="0" vertical="bottom" wrapText="0"/>
    </xf>
    <xf borderId="0" fillId="0" fontId="9" numFmtId="3" xfId="0" applyAlignment="1" applyFont="1" applyNumberFormat="1">
      <alignment horizontal="right"/>
    </xf>
    <xf borderId="5" fillId="0" fontId="10" numFmtId="0" xfId="0" applyAlignment="1" applyBorder="1" applyFont="1">
      <alignment shrinkToFit="0" vertical="bottom" wrapText="0"/>
    </xf>
    <xf borderId="5" fillId="0" fontId="10" numFmtId="164" xfId="0" applyAlignment="1" applyBorder="1" applyFont="1" applyNumberFormat="1">
      <alignment horizontal="right" shrinkToFit="0" vertical="bottom" wrapText="0"/>
    </xf>
    <xf borderId="5" fillId="0" fontId="11" numFmtId="0" xfId="0" applyAlignment="1" applyBorder="1" applyFont="1">
      <alignment shrinkToFit="0" vertical="bottom" wrapText="0"/>
    </xf>
    <xf borderId="5" fillId="0" fontId="11" numFmtId="164" xfId="0" applyAlignment="1" applyBorder="1" applyFont="1" applyNumberFormat="1">
      <alignment horizontal="right" shrinkToFit="0" vertical="bottom" wrapText="0"/>
    </xf>
    <xf borderId="0" fillId="0" fontId="9" numFmtId="3" xfId="0" applyAlignment="1" applyFont="1" applyNumberFormat="1">
      <alignment horizontal="right" vertical="bottom"/>
    </xf>
    <xf borderId="0" fillId="0" fontId="9" numFmtId="0" xfId="0" applyAlignment="1" applyFont="1">
      <alignment readingOrder="0"/>
    </xf>
    <xf borderId="0" fillId="0" fontId="12" numFmtId="3" xfId="0" applyAlignment="1" applyFont="1" applyNumberFormat="1">
      <alignment horizontal="right"/>
    </xf>
    <xf borderId="5" fillId="0" fontId="9" numFmtId="3" xfId="0" applyAlignment="1" applyBorder="1" applyFont="1" applyNumberFormat="1">
      <alignment shrinkToFit="0" vertical="bottom" wrapText="0"/>
    </xf>
    <xf borderId="5" fillId="0" fontId="9" numFmtId="164" xfId="0" applyAlignment="1" applyBorder="1" applyFont="1" applyNumberFormat="1">
      <alignment shrinkToFit="0" vertical="bottom" wrapText="1"/>
    </xf>
    <xf borderId="0" fillId="0" fontId="9" numFmtId="0" xfId="0" applyAlignment="1" applyFont="1">
      <alignment shrinkToFit="0" vertical="bottom" wrapText="1"/>
    </xf>
    <xf borderId="5" fillId="0" fontId="3" numFmtId="3" xfId="0" applyAlignment="1" applyBorder="1" applyFont="1" applyNumberFormat="1">
      <alignment horizontal="right" shrinkToFit="0" vertical="bottom" wrapText="0"/>
    </xf>
    <xf borderId="0" fillId="0" fontId="9" numFmtId="3" xfId="0" applyAlignment="1" applyFont="1" applyNumberFormat="1">
      <alignment horizontal="right" shrinkToFit="0" vertical="bottom" wrapText="0"/>
    </xf>
    <xf borderId="0" fillId="0" fontId="9" numFmtId="10" xfId="0" applyFont="1" applyNumberFormat="1"/>
    <xf borderId="0" fillId="0" fontId="3" numFmtId="0" xfId="0" applyAlignment="1" applyFont="1">
      <alignment readingOrder="0" shrinkToFit="0" vertical="bottom" wrapText="0"/>
    </xf>
    <xf borderId="0" fillId="0" fontId="3" numFmtId="3" xfId="0" applyAlignment="1" applyFont="1" applyNumberFormat="1">
      <alignment horizontal="right" shrinkToFit="0" vertical="bottom" wrapText="0"/>
    </xf>
    <xf borderId="0" fillId="0" fontId="12" numFmtId="0" xfId="0" applyAlignment="1" applyFont="1">
      <alignment shrinkToFit="0" vertical="top" wrapText="1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9" numFmtId="0" xfId="0" applyAlignment="1" applyFont="1">
      <alignment shrinkToFit="0" wrapText="1"/>
    </xf>
    <xf borderId="5" fillId="0" fontId="9" numFmtId="0" xfId="0" applyAlignment="1" applyBorder="1" applyFont="1">
      <alignment shrinkToFit="0" wrapText="1"/>
    </xf>
    <xf borderId="5" fillId="0" fontId="9" numFmtId="3" xfId="0" applyBorder="1" applyFont="1" applyNumberFormat="1"/>
    <xf borderId="5" fillId="0" fontId="9" numFmtId="164" xfId="0" applyBorder="1" applyFont="1" applyNumberFormat="1"/>
    <xf borderId="0" fillId="0" fontId="5" numFmtId="0" xfId="0" applyFont="1"/>
    <xf borderId="7" fillId="0" fontId="5" numFmtId="0" xfId="0" applyAlignment="1" applyBorder="1" applyFont="1">
      <alignment horizontal="center"/>
    </xf>
    <xf borderId="9" fillId="0" fontId="2" numFmtId="0" xfId="0" applyBorder="1" applyFont="1"/>
    <xf borderId="0" fillId="0" fontId="5" numFmtId="0" xfId="0" applyAlignment="1" applyFont="1">
      <alignment horizontal="center" vertical="bottom"/>
    </xf>
    <xf borderId="5" fillId="0" fontId="5" numFmtId="0" xfId="0" applyAlignment="1" applyBorder="1" applyFont="1">
      <alignment shrinkToFit="0" vertical="bottom" wrapText="0"/>
    </xf>
    <xf borderId="5" fillId="0" fontId="9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shrinkToFit="0" vertical="bottom" wrapText="1"/>
    </xf>
    <xf borderId="5" fillId="0" fontId="9" numFmtId="0" xfId="0" applyAlignment="1" applyBorder="1" applyFont="1">
      <alignment horizontal="center" shrinkToFit="0" wrapText="1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0"/>
    </xf>
    <xf borderId="5" fillId="0" fontId="5" numFmtId="3" xfId="0" applyAlignment="1" applyBorder="1" applyFont="1" applyNumberFormat="1">
      <alignment horizontal="right" shrinkToFit="0" vertical="bottom" wrapText="0"/>
    </xf>
    <xf borderId="5" fillId="0" fontId="5" numFmtId="164" xfId="0" applyBorder="1" applyFont="1" applyNumberFormat="1"/>
    <xf borderId="0" fillId="0" fontId="5" numFmtId="3" xfId="0" applyAlignment="1" applyFont="1" applyNumberForma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10" numFmtId="0" xfId="0" applyAlignment="1" applyFont="1">
      <alignment shrinkToFit="0" vertical="bottom" wrapText="0"/>
    </xf>
    <xf borderId="0" fillId="0" fontId="10" numFmtId="164" xfId="0" applyAlignment="1" applyFont="1" applyNumberFormat="1">
      <alignment horizontal="right" shrinkToFit="0" vertical="bottom" wrapText="0"/>
    </xf>
    <xf borderId="0" fillId="0" fontId="5" numFmtId="164" xfId="0" applyFont="1" applyNumberFormat="1"/>
    <xf borderId="0" fillId="0" fontId="5" numFmtId="0" xfId="0" applyAlignment="1" applyFont="1">
      <alignment horizontal="center"/>
    </xf>
    <xf borderId="5" fillId="0" fontId="5" numFmtId="10" xfId="0" applyAlignment="1" applyBorder="1" applyFont="1" applyNumberFormat="1">
      <alignment horizontal="right" shrinkToFit="0" vertical="bottom" wrapText="0"/>
    </xf>
    <xf borderId="5" fillId="0" fontId="5" numFmtId="164" xfId="0" applyAlignment="1" applyBorder="1" applyFont="1" applyNumberFormat="1">
      <alignment horizontal="right" shrinkToFit="0" vertical="bottom" wrapText="0"/>
    </xf>
    <xf borderId="0" fillId="0" fontId="5" numFmtId="10" xfId="0" applyAlignment="1" applyFont="1" applyNumberFormat="1">
      <alignment horizontal="right" shrinkToFit="0" vertical="bottom" wrapText="0"/>
    </xf>
    <xf borderId="5" fillId="0" fontId="5" numFmtId="0" xfId="0" applyBorder="1" applyFont="1"/>
    <xf borderId="5" fillId="0" fontId="5" numFmtId="3" xfId="0" applyBorder="1" applyFont="1" applyNumberFormat="1"/>
    <xf borderId="0" fillId="0" fontId="5" numFmtId="0" xfId="0" applyAlignment="1" applyFont="1">
      <alignment readingOrder="0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horizontal="center" shrinkToFit="0" wrapText="1"/>
    </xf>
    <xf borderId="5" fillId="0" fontId="9" numFmtId="3" xfId="0" applyAlignment="1" applyBorder="1" applyFont="1" applyNumberFormat="1">
      <alignment horizontal="center"/>
    </xf>
    <xf borderId="5" fillId="0" fontId="5" numFmtId="164" xfId="0" applyAlignment="1" applyBorder="1" applyFont="1" applyNumberFormat="1">
      <alignment horizontal="center" vertical="bottom"/>
    </xf>
    <xf borderId="0" fillId="0" fontId="9" numFmtId="3" xfId="0" applyAlignment="1" applyFont="1" applyNumberFormat="1">
      <alignment horizontal="center"/>
    </xf>
    <xf borderId="0" fillId="0" fontId="9" numFmtId="10" xfId="0" applyAlignment="1" applyFont="1" applyNumberFormat="1">
      <alignment horizontal="center"/>
    </xf>
    <xf borderId="5" fillId="0" fontId="9" numFmtId="3" xfId="0" applyAlignment="1" applyBorder="1" applyFont="1" applyNumberFormat="1">
      <alignment horizontal="center" vertical="bottom"/>
    </xf>
    <xf borderId="0" fillId="0" fontId="9" numFmtId="3" xfId="0" applyAlignment="1" applyFont="1" applyNumberFormat="1">
      <alignment horizontal="center" vertical="bottom"/>
    </xf>
    <xf borderId="5" fillId="0" fontId="9" numFmtId="164" xfId="0" applyAlignment="1" applyBorder="1" applyFont="1" applyNumberFormat="1">
      <alignment horizontal="center"/>
    </xf>
    <xf borderId="0" fillId="0" fontId="9" numFmtId="10" xfId="0" applyAlignment="1" applyFont="1" applyNumberFormat="1">
      <alignment horizontal="center" vertical="bottom"/>
    </xf>
    <xf borderId="0" fillId="0" fontId="9" numFmtId="0" xfId="0" applyAlignment="1" applyFont="1">
      <alignment horizontal="left" readingOrder="0"/>
    </xf>
    <xf borderId="0" fillId="0" fontId="5" numFmtId="3" xfId="0" applyFont="1" applyNumberFormat="1"/>
    <xf borderId="0" fillId="0" fontId="9" numFmtId="0" xfId="0" applyAlignment="1" applyFont="1">
      <alignment horizontal="center" shrinkToFit="0" vertical="bottom" wrapText="1"/>
    </xf>
    <xf borderId="5" fillId="0" fontId="9" numFmtId="3" xfId="0" applyAlignment="1" applyBorder="1" applyFont="1" applyNumberFormat="1">
      <alignment horizontal="right" shrinkToFit="0" vertical="bottom" wrapText="1"/>
    </xf>
    <xf borderId="5" fillId="0" fontId="9" numFmtId="3" xfId="0" applyAlignment="1" applyBorder="1" applyFont="1" applyNumberFormat="1">
      <alignment horizontal="right" shrinkToFit="0" vertical="center" wrapText="0"/>
    </xf>
    <xf borderId="5" fillId="0" fontId="9" numFmtId="164" xfId="0" applyAlignment="1" applyBorder="1" applyFont="1" applyNumberFormat="1">
      <alignment horizontal="right"/>
    </xf>
    <xf borderId="0" fillId="0" fontId="9" numFmtId="164" xfId="0" applyAlignment="1" applyFont="1" applyNumberFormat="1">
      <alignment horizontal="right" vertical="bottom"/>
    </xf>
    <xf borderId="10" fillId="4" fontId="13" numFmtId="0" xfId="0" applyAlignment="1" applyBorder="1" applyFont="1">
      <alignment horizontal="left" shrinkToFit="0" vertical="center" wrapText="0"/>
    </xf>
    <xf borderId="5" fillId="0" fontId="9" numFmtId="3" xfId="0" applyAlignment="1" applyBorder="1" applyFont="1" applyNumberFormat="1">
      <alignment horizontal="right"/>
    </xf>
    <xf borderId="0" fillId="0" fontId="9" numFmtId="3" xfId="0" applyAlignment="1" applyFont="1" applyNumberFormat="1">
      <alignment horizontal="right" shrinkToFit="0" vertical="bottom" wrapText="1"/>
    </xf>
    <xf borderId="5" fillId="0" fontId="9" numFmtId="164" xfId="0" applyAlignment="1" applyBorder="1" applyFont="1" applyNumberFormat="1">
      <alignment horizontal="right" shrinkToFit="0" vertical="bottom" wrapText="1"/>
    </xf>
    <xf borderId="0" fillId="0" fontId="9" numFmtId="164" xfId="0" applyFont="1" applyNumberFormat="1"/>
    <xf borderId="11" fillId="0" fontId="5" numFmtId="0" xfId="0" applyAlignment="1" applyBorder="1" applyFont="1">
      <alignment shrinkToFit="0" vertical="top" wrapText="1"/>
    </xf>
    <xf borderId="7" fillId="0" fontId="5" numFmtId="0" xfId="0" applyAlignment="1" applyBorder="1" applyFont="1">
      <alignment horizontal="center" shrinkToFit="0" vertical="top" wrapText="1"/>
    </xf>
    <xf borderId="12" fillId="0" fontId="5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shrinkToFit="0" vertical="top" wrapText="1"/>
    </xf>
    <xf borderId="5" fillId="0" fontId="5" numFmtId="3" xfId="0" applyAlignment="1" applyBorder="1" applyFont="1" applyNumberFormat="1">
      <alignment horizontal="right"/>
    </xf>
    <xf borderId="5" fillId="0" fontId="5" numFmtId="164" xfId="0" applyAlignment="1" applyBorder="1" applyFont="1" applyNumberFormat="1">
      <alignment horizontal="right"/>
    </xf>
    <xf borderId="10" fillId="4" fontId="13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shrinkToFit="0" vertical="top" wrapText="1"/>
    </xf>
    <xf borderId="5" fillId="0" fontId="4" numFmtId="3" xfId="0" applyAlignment="1" applyBorder="1" applyFont="1" applyNumberFormat="1">
      <alignment horizontal="right"/>
    </xf>
    <xf borderId="14" fillId="0" fontId="5" numFmtId="3" xfId="0" applyAlignment="1" applyBorder="1" applyFont="1" applyNumberFormat="1">
      <alignment horizontal="right"/>
    </xf>
    <xf borderId="5" fillId="0" fontId="5" numFmtId="0" xfId="0" applyAlignment="1" applyBorder="1" applyFont="1">
      <alignment shrinkToFit="0" wrapText="1"/>
    </xf>
    <xf borderId="5" fillId="0" fontId="5" numFmtId="164" xfId="0" applyAlignment="1" applyBorder="1" applyFont="1" applyNumberFormat="1">
      <alignment shrinkToFit="0" wrapText="1"/>
    </xf>
    <xf borderId="5" fillId="0" fontId="9" numFmtId="165" xfId="0" applyAlignment="1" applyBorder="1" applyFont="1" applyNumberFormat="1">
      <alignment horizontal="right" vertical="bottom"/>
    </xf>
    <xf borderId="5" fillId="0" fontId="13" numFmtId="165" xfId="0" applyAlignment="1" applyBorder="1" applyFont="1" applyNumberFormat="1">
      <alignment vertical="center"/>
    </xf>
    <xf borderId="0" fillId="0" fontId="13" numFmtId="166" xfId="0" applyAlignment="1" applyFont="1" applyNumberFormat="1">
      <alignment vertical="center"/>
    </xf>
    <xf borderId="0" fillId="0" fontId="9" numFmtId="10" xfId="0" applyAlignment="1" applyFont="1" applyNumberFormat="1">
      <alignment horizontal="right" shrinkToFit="0" vertical="bottom" wrapText="1"/>
    </xf>
    <xf borderId="0" fillId="0" fontId="9" numFmtId="167" xfId="0" applyAlignment="1" applyFont="1" applyNumberFormat="1">
      <alignment horizontal="right"/>
    </xf>
    <xf borderId="0" fillId="0" fontId="13" numFmtId="167" xfId="0" applyAlignment="1" applyFont="1" applyNumberFormat="1">
      <alignment horizontal="right" shrinkToFit="0" wrapText="0"/>
    </xf>
    <xf borderId="0" fillId="0" fontId="13" numFmtId="4" xfId="0" applyAlignment="1" applyFont="1" applyNumberFormat="1">
      <alignment horizontal="right" shrinkToFit="0" wrapText="0"/>
    </xf>
    <xf borderId="0" fillId="0" fontId="9" numFmtId="167" xfId="0" applyFont="1" applyNumberFormat="1"/>
    <xf borderId="0" fillId="0" fontId="9" numFmtId="167" xfId="0" applyAlignment="1" applyFont="1" applyNumberFormat="1">
      <alignment horizontal="right" vertical="bottom"/>
    </xf>
    <xf borderId="0" fillId="0" fontId="9" numFmtId="4" xfId="0" applyFont="1" applyNumberFormat="1"/>
    <xf borderId="5" fillId="0" fontId="9" numFmtId="165" xfId="0" applyAlignment="1" applyBorder="1" applyFont="1" applyNumberFormat="1">
      <alignment horizontal="right"/>
    </xf>
    <xf borderId="0" fillId="0" fontId="9" numFmtId="166" xfId="0" applyAlignment="1" applyFont="1" applyNumberFormat="1">
      <alignment horizontal="right"/>
    </xf>
    <xf borderId="5" fillId="0" fontId="14" numFmtId="165" xfId="0" applyAlignment="1" applyBorder="1" applyFont="1" applyNumberFormat="1">
      <alignment horizontal="right" shrinkToFit="0" vertical="bottom" wrapText="0"/>
    </xf>
    <xf borderId="0" fillId="0" fontId="14" numFmtId="166" xfId="0" applyAlignment="1" applyFont="1" applyNumberFormat="1">
      <alignment horizontal="right" shrinkToFit="0" vertical="bottom" wrapText="0"/>
    </xf>
    <xf borderId="0" fillId="0" fontId="9" numFmtId="9" xfId="0" applyAlignment="1" applyFont="1" applyNumberFormat="1">
      <alignment horizontal="right" shrinkToFit="0" vertical="bottom" wrapText="1"/>
    </xf>
    <xf borderId="0" fillId="0" fontId="13" numFmtId="167" xfId="0" applyAlignment="1" applyFont="1" applyNumberFormat="1">
      <alignment vertical="center"/>
    </xf>
    <xf borderId="0" fillId="0" fontId="15" numFmtId="0" xfId="0" applyFont="1"/>
    <xf borderId="0" fillId="0" fontId="9" numFmtId="0" xfId="0" applyAlignment="1" applyFont="1">
      <alignment horizontal="center" vertical="top"/>
    </xf>
    <xf borderId="7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5" fillId="0" fontId="9" numFmtId="0" xfId="0" applyAlignment="1" applyBorder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5" fillId="0" fontId="9" numFmtId="167" xfId="0" applyAlignment="1" applyBorder="1" applyFont="1" applyNumberFormat="1">
      <alignment horizontal="right" vertical="bottom"/>
    </xf>
    <xf borderId="5" fillId="0" fontId="9" numFmtId="168" xfId="0" applyAlignment="1" applyBorder="1" applyFont="1" applyNumberFormat="1">
      <alignment horizontal="right" vertical="bottom"/>
    </xf>
    <xf borderId="5" fillId="0" fontId="16" numFmtId="169" xfId="0" applyAlignment="1" applyBorder="1" applyFont="1" applyNumberFormat="1">
      <alignment horizontal="right" vertical="bottom"/>
    </xf>
    <xf borderId="0" fillId="0" fontId="9" numFmtId="4" xfId="0" applyAlignment="1" applyFont="1" applyNumberFormat="1">
      <alignment horizontal="right"/>
    </xf>
    <xf borderId="0" fillId="0" fontId="9" numFmtId="10" xfId="0" applyAlignment="1" applyFont="1" applyNumberFormat="1">
      <alignment horizontal="right"/>
    </xf>
    <xf borderId="0" fillId="0" fontId="9" numFmtId="168" xfId="0" applyFont="1" applyNumberFormat="1"/>
    <xf borderId="0" fillId="0" fontId="9" numFmtId="169" xfId="0" applyFont="1" applyNumberFormat="1"/>
    <xf borderId="2" fillId="0" fontId="9" numFmtId="0" xfId="0" applyAlignment="1" applyBorder="1" applyFont="1">
      <alignment shrinkToFit="0" wrapText="1"/>
    </xf>
    <xf borderId="2" fillId="0" fontId="9" numFmtId="0" xfId="0" applyAlignment="1" applyBorder="1" applyFont="1">
      <alignment horizontal="right" shrinkToFit="0" wrapText="1"/>
    </xf>
    <xf borderId="7" fillId="0" fontId="9" numFmtId="0" xfId="0" applyAlignment="1" applyBorder="1" applyFont="1">
      <alignment horizontal="right" shrinkToFit="0" wrapText="1"/>
    </xf>
    <xf borderId="2" fillId="0" fontId="9" numFmtId="0" xfId="0" applyAlignment="1" applyBorder="1" applyFont="1">
      <alignment shrinkToFit="0" vertical="top" wrapText="1"/>
    </xf>
    <xf borderId="2" fillId="0" fontId="9" numFmtId="0" xfId="0" applyAlignment="1" applyBorder="1" applyFont="1">
      <alignment horizontal="right" shrinkToFit="0" vertical="top" wrapText="1"/>
    </xf>
    <xf borderId="5" fillId="0" fontId="9" numFmtId="0" xfId="0" applyAlignment="1" applyBorder="1" applyFont="1">
      <alignment horizontal="right" shrinkToFit="0" vertical="top" wrapText="1"/>
    </xf>
    <xf borderId="0" fillId="0" fontId="9" numFmtId="0" xfId="0" applyAlignment="1" applyFont="1">
      <alignment horizontal="center" shrinkToFit="0" vertical="top" wrapText="1"/>
    </xf>
    <xf borderId="0" fillId="0" fontId="9" numFmtId="164" xfId="0" applyAlignment="1" applyFont="1" applyNumberFormat="1">
      <alignment horizontal="center" shrinkToFit="0" vertical="bottom" wrapText="1"/>
    </xf>
    <xf borderId="0" fillId="0" fontId="9" numFmtId="3" xfId="0" applyFont="1" applyNumberFormat="1"/>
    <xf borderId="0" fillId="0" fontId="9" numFmtId="3" xfId="0" applyAlignment="1" applyFont="1" applyNumberFormat="1">
      <alignment horizontal="center" shrinkToFit="0" vertical="bottom" wrapText="1"/>
    </xf>
    <xf borderId="5" fillId="0" fontId="9" numFmtId="0" xfId="0" applyAlignment="1" applyBorder="1" applyFont="1">
      <alignment horizontal="right" shrinkToFit="0" vertical="bottom" wrapText="1"/>
    </xf>
    <xf borderId="0" fillId="0" fontId="9" numFmtId="0" xfId="0" applyAlignment="1" applyFont="1">
      <alignment horizontal="right" shrinkToFit="0" wrapText="1"/>
    </xf>
    <xf borderId="5" fillId="0" fontId="9" numFmtId="0" xfId="0" applyAlignment="1" applyBorder="1" applyFont="1">
      <alignment horizontal="right" shrinkToFit="0" wrapText="1"/>
    </xf>
    <xf borderId="0" fillId="0" fontId="9" numFmtId="164" xfId="0" applyAlignment="1" applyFont="1" applyNumberFormat="1">
      <alignment horizontal="right" shrinkToFit="0" vertical="bottom" wrapText="1"/>
    </xf>
    <xf borderId="0" fillId="0" fontId="9" numFmtId="0" xfId="0" applyAlignment="1" applyFont="1">
      <alignment horizontal="right" shrinkToFit="0" vertical="bottom" wrapText="1"/>
    </xf>
    <xf borderId="5" fillId="0" fontId="9" numFmtId="170" xfId="0" applyAlignment="1" applyBorder="1" applyFont="1" applyNumberFormat="1">
      <alignment horizontal="left" shrinkToFit="0" vertical="top" wrapText="1"/>
    </xf>
    <xf borderId="0" fillId="0" fontId="9" numFmtId="0" xfId="0" applyAlignment="1" applyFont="1">
      <alignment horizontal="center" shrinkToFit="0" vertical="bottom" wrapText="0"/>
    </xf>
    <xf borderId="5" fillId="0" fontId="9" numFmtId="170" xfId="0" applyAlignment="1" applyBorder="1" applyFont="1" applyNumberFormat="1">
      <alignment vertical="bottom"/>
    </xf>
    <xf borderId="5" fillId="0" fontId="9" numFmtId="171" xfId="0" applyAlignment="1" applyBorder="1" applyFont="1" applyNumberFormat="1">
      <alignment horizontal="center" vertical="bottom"/>
    </xf>
    <xf borderId="0" fillId="0" fontId="13" numFmtId="0" xfId="0" applyFont="1"/>
    <xf borderId="0" fillId="0" fontId="13" numFmtId="164" xfId="0" applyAlignment="1" applyFont="1" applyNumberFormat="1">
      <alignment horizontal="center" vertical="bottom"/>
    </xf>
    <xf borderId="0" fillId="0" fontId="13" numFmtId="164" xfId="0" applyAlignment="1" applyFont="1" applyNumberFormat="1">
      <alignment horizontal="center" shrinkToFit="0" vertical="bottom" wrapText="0"/>
    </xf>
    <xf borderId="5" fillId="0" fontId="9" numFmtId="3" xfId="0" applyAlignment="1" applyBorder="1" applyFont="1" applyNumberFormat="1">
      <alignment horizontal="center" shrinkToFit="0" vertical="bottom" wrapText="0"/>
    </xf>
    <xf borderId="5" fillId="0" fontId="13" numFmtId="3" xfId="0" applyAlignment="1" applyBorder="1" applyFont="1" applyNumberFormat="1">
      <alignment horizontal="center" shrinkToFit="0" vertical="bottom" wrapText="0"/>
    </xf>
    <xf borderId="0" fillId="0" fontId="9" numFmtId="3" xfId="0" applyAlignment="1" applyFont="1" applyNumberFormat="1">
      <alignment horizontal="center" readingOrder="0" shrinkToFit="0" vertical="bottom" wrapText="0"/>
    </xf>
    <xf borderId="0" fillId="0" fontId="9" numFmtId="3" xfId="0" applyAlignment="1" applyFont="1" applyNumberFormat="1">
      <alignment horizontal="center" shrinkToFit="0" vertical="bottom" wrapText="0"/>
    </xf>
    <xf borderId="5" fillId="0" fontId="12" numFmtId="4" xfId="0" applyAlignment="1" applyBorder="1" applyFont="1" applyNumberFormat="1">
      <alignment horizontal="left" shrinkToFit="0" vertical="bottom" wrapText="1"/>
    </xf>
    <xf borderId="5" fillId="0" fontId="17" numFmtId="0" xfId="0" applyAlignment="1" applyBorder="1" applyFont="1">
      <alignment horizontal="center" shrinkToFit="0" vertical="bottom" wrapText="1"/>
    </xf>
    <xf borderId="5" fillId="0" fontId="17" numFmtId="0" xfId="0" applyAlignment="1" applyBorder="1" applyFont="1">
      <alignment horizontal="center" shrinkToFit="0" wrapText="1"/>
    </xf>
    <xf borderId="0" fillId="0" fontId="17" numFmtId="164" xfId="0" applyAlignment="1" applyFont="1" applyNumberFormat="1">
      <alignment horizontal="center" vertical="bottom"/>
    </xf>
    <xf borderId="0" fillId="0" fontId="17" numFmtId="0" xfId="0" applyFont="1"/>
    <xf borderId="0" fillId="0" fontId="17" numFmtId="164" xfId="0" applyAlignment="1" applyFont="1" applyNumberFormat="1">
      <alignment horizontal="center" shrinkToFit="0" vertical="bottom" wrapText="0"/>
    </xf>
    <xf borderId="0" fillId="0" fontId="12" numFmtId="0" xfId="0" applyFont="1"/>
    <xf borderId="5" fillId="0" fontId="9" numFmtId="3" xfId="0" applyAlignment="1" applyBorder="1" applyFont="1" applyNumberFormat="1">
      <alignment horizontal="left" shrinkToFit="0" vertical="bottom" wrapText="1"/>
    </xf>
    <xf borderId="5" fillId="0" fontId="13" numFmtId="3" xfId="0" applyAlignment="1" applyBorder="1" applyFont="1" applyNumberFormat="1">
      <alignment horizontal="center" shrinkToFit="0" vertical="bottom" wrapText="1"/>
    </xf>
    <xf borderId="5" fillId="0" fontId="13" numFmtId="164" xfId="0" applyAlignment="1" applyBorder="1" applyFont="1" applyNumberFormat="1">
      <alignment horizontal="center" shrinkToFit="0" wrapText="1"/>
    </xf>
    <xf borderId="5" fillId="0" fontId="13" numFmtId="3" xfId="0" applyAlignment="1" applyBorder="1" applyFont="1" applyNumberFormat="1">
      <alignment horizontal="center" shrinkToFit="0" wrapText="1"/>
    </xf>
    <xf borderId="5" fillId="0" fontId="17" numFmtId="3" xfId="0" applyAlignment="1" applyBorder="1" applyFont="1" applyNumberFormat="1">
      <alignment horizontal="center" shrinkToFit="0" vertical="bottom" wrapText="1"/>
    </xf>
    <xf borderId="5" fillId="0" fontId="9" numFmtId="0" xfId="0" applyAlignment="1" applyBorder="1" applyFont="1">
      <alignment horizontal="left" shrinkToFit="0" vertical="bottom" wrapText="1"/>
    </xf>
    <xf borderId="5" fillId="0" fontId="9" numFmtId="3" xfId="0" applyAlignment="1" applyBorder="1" applyFont="1" applyNumberFormat="1">
      <alignment horizontal="center" shrinkToFit="0" vertical="bottom" wrapText="1"/>
    </xf>
    <xf borderId="0" fillId="0" fontId="9" numFmtId="0" xfId="0" applyAlignment="1" applyFont="1">
      <alignment horizontal="right" shrinkToFit="0" vertical="bottom" wrapText="0"/>
    </xf>
    <xf borderId="5" fillId="0" fontId="9" numFmtId="0" xfId="0" applyAlignment="1" applyBorder="1" applyFont="1">
      <alignment horizontal="left" shrinkToFit="0" wrapText="1"/>
    </xf>
    <xf borderId="5" fillId="0" fontId="9" numFmtId="3" xfId="0" applyAlignment="1" applyBorder="1" applyFont="1" applyNumberFormat="1">
      <alignment horizontal="center" shrinkToFit="0" wrapText="1"/>
    </xf>
    <xf borderId="5" fillId="0" fontId="12" numFmtId="0" xfId="0" applyAlignment="1" applyBorder="1" applyFont="1">
      <alignment horizontal="left" shrinkToFit="0" wrapText="1"/>
    </xf>
    <xf borderId="5" fillId="0" fontId="12" numFmtId="3" xfId="0" applyAlignment="1" applyBorder="1" applyFont="1" applyNumberFormat="1">
      <alignment horizontal="center" shrinkToFit="0" wrapText="1"/>
    </xf>
    <xf borderId="5" fillId="0" fontId="16" numFmtId="170" xfId="0" applyAlignment="1" applyBorder="1" applyFont="1" applyNumberFormat="1">
      <alignment horizontal="center" vertical="bottom"/>
    </xf>
    <xf borderId="5" fillId="0" fontId="18" numFmtId="170" xfId="0" applyAlignment="1" applyBorder="1" applyFont="1" applyNumberFormat="1">
      <alignment horizontal="center"/>
    </xf>
    <xf borderId="5" fillId="0" fontId="18" numFmtId="170" xfId="0" applyAlignment="1" applyBorder="1" applyFont="1" applyNumberFormat="1">
      <alignment horizontal="center" vertical="bottom"/>
    </xf>
    <xf borderId="5" fillId="0" fontId="18" numFmtId="171" xfId="0" applyAlignment="1" applyBorder="1" applyFont="1" applyNumberFormat="1">
      <alignment horizontal="center" vertical="bottom"/>
    </xf>
    <xf borderId="5" fillId="0" fontId="9" numFmtId="164" xfId="0" applyAlignment="1" applyBorder="1" applyFont="1" applyNumberFormat="1">
      <alignment horizontal="center" shrinkToFit="0" wrapText="1"/>
    </xf>
    <xf borderId="5" fillId="0" fontId="5" numFmtId="3" xfId="0" applyAlignment="1" applyBorder="1" applyFont="1" applyNumberFormat="1">
      <alignment horizontal="center" shrinkToFit="0" vertical="bottom" wrapText="0"/>
    </xf>
    <xf borderId="5" fillId="0" fontId="5" numFmtId="3" xfId="0" applyAlignment="1" applyBorder="1" applyFont="1" applyNumberFormat="1">
      <alignment horizontal="center"/>
    </xf>
    <xf borderId="0" fillId="0" fontId="5" numFmtId="3" xfId="0" applyAlignment="1" applyFont="1" applyNumberFormat="1">
      <alignment horizontal="right" shrinkToFit="0" vertical="bottom" wrapText="0"/>
    </xf>
    <xf borderId="0" fillId="0" fontId="5" numFmtId="9" xfId="0" applyAlignment="1" applyFont="1" applyNumberFormat="1">
      <alignment horizontal="right" shrinkToFit="0" vertical="bottom" wrapText="0"/>
    </xf>
    <xf borderId="0" fillId="0" fontId="5" numFmtId="0" xfId="0" applyFont="1"/>
    <xf borderId="0" fillId="0" fontId="5" numFmtId="0" xfId="0" applyAlignment="1" applyFont="1">
      <alignment vertical="bottom"/>
    </xf>
    <xf borderId="0" fillId="0" fontId="3" numFmtId="172" xfId="0" applyAlignment="1" applyFont="1" applyNumberFormat="1">
      <alignment vertical="bottom"/>
    </xf>
    <xf borderId="0" fillId="0" fontId="3" numFmtId="3" xfId="0" applyAlignment="1" applyFont="1" applyNumberFormat="1">
      <alignment vertical="bottom"/>
    </xf>
    <xf borderId="0" fillId="0" fontId="3" numFmtId="0" xfId="0" applyAlignment="1" applyFont="1">
      <alignment vertical="bottom"/>
    </xf>
    <xf borderId="7" fillId="0" fontId="5" numFmtId="0" xfId="0" applyAlignment="1" applyBorder="1" applyFont="1">
      <alignment horizontal="center" vertical="bottom"/>
    </xf>
    <xf borderId="5" fillId="0" fontId="5" numFmtId="3" xfId="0" applyAlignment="1" applyBorder="1" applyFont="1" applyNumberFormat="1">
      <alignment horizontal="right" vertical="bottom"/>
    </xf>
    <xf borderId="5" fillId="0" fontId="5" numFmtId="3" xfId="0" applyAlignment="1" applyBorder="1" applyFont="1" applyNumberFormat="1">
      <alignment shrinkToFit="0" vertical="bottom" wrapText="1"/>
    </xf>
    <xf borderId="5" fillId="0" fontId="5" numFmtId="9" xfId="0" applyAlignment="1" applyBorder="1" applyFont="1" applyNumberFormat="1">
      <alignment horizontal="right" vertical="bottom"/>
    </xf>
    <xf borderId="0" fillId="0" fontId="3" numFmtId="10" xfId="0" applyAlignment="1" applyFont="1" applyNumberFormat="1">
      <alignment vertical="bottom"/>
    </xf>
    <xf borderId="5" fillId="0" fontId="5" numFmtId="0" xfId="0" applyAlignment="1" applyBorder="1" applyFont="1">
      <alignment vertical="bottom"/>
    </xf>
    <xf borderId="0" fillId="0" fontId="5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3.13"/>
    <col customWidth="1" min="2" max="2" width="26.63"/>
    <col customWidth="1" min="3" max="3" width="23.88"/>
    <col customWidth="1" min="5" max="5" width="36.75"/>
  </cols>
  <sheetData>
    <row r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 t="s">
        <v>1</v>
      </c>
      <c r="B2" s="5" t="s">
        <v>2</v>
      </c>
      <c r="C2" s="2"/>
      <c r="D2" s="2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4" t="s">
        <v>3</v>
      </c>
      <c r="B3" s="5" t="s">
        <v>4</v>
      </c>
      <c r="C3" s="2"/>
      <c r="D3" s="2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4" t="s">
        <v>5</v>
      </c>
      <c r="B4" s="5" t="s">
        <v>6</v>
      </c>
      <c r="C4" s="2"/>
      <c r="D4" s="2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7" t="s">
        <v>7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8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10">
        <v>1.0</v>
      </c>
      <c r="B8" s="11" t="s">
        <v>13</v>
      </c>
      <c r="C8" s="12" t="s">
        <v>14</v>
      </c>
      <c r="D8" s="13" t="s">
        <v>15</v>
      </c>
      <c r="E8" s="14" t="s">
        <v>16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10">
        <v>2.0</v>
      </c>
      <c r="B9" s="15"/>
      <c r="C9" s="12" t="s">
        <v>17</v>
      </c>
      <c r="D9" s="13" t="s">
        <v>15</v>
      </c>
      <c r="E9" s="14" t="s">
        <v>18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10">
        <v>3.0</v>
      </c>
      <c r="B10" s="15"/>
      <c r="C10" s="12" t="s">
        <v>19</v>
      </c>
      <c r="D10" s="13" t="s">
        <v>20</v>
      </c>
      <c r="E10" s="14" t="s">
        <v>21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10">
        <v>4.0</v>
      </c>
      <c r="B11" s="15"/>
      <c r="C11" s="12" t="s">
        <v>22</v>
      </c>
      <c r="D11" s="13" t="s">
        <v>15</v>
      </c>
      <c r="E11" s="14" t="s">
        <v>16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10">
        <v>5.0</v>
      </c>
      <c r="B12" s="16"/>
      <c r="C12" s="12" t="s">
        <v>23</v>
      </c>
      <c r="D12" s="13" t="s">
        <v>15</v>
      </c>
      <c r="E12" s="14" t="s">
        <v>16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7">
        <v>6.0</v>
      </c>
      <c r="B13" s="11" t="s">
        <v>24</v>
      </c>
      <c r="C13" s="12" t="s">
        <v>25</v>
      </c>
      <c r="D13" s="13" t="s">
        <v>26</v>
      </c>
      <c r="E13" s="14" t="s">
        <v>16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17">
        <v>7.0</v>
      </c>
      <c r="B14" s="16"/>
      <c r="C14" s="12" t="s">
        <v>27</v>
      </c>
      <c r="D14" s="18">
        <v>2024.0</v>
      </c>
      <c r="E14" s="14" t="s">
        <v>16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17">
        <v>8.0</v>
      </c>
      <c r="B15" s="11" t="s">
        <v>28</v>
      </c>
      <c r="C15" s="12" t="s">
        <v>29</v>
      </c>
      <c r="D15" s="18">
        <v>2023.0</v>
      </c>
      <c r="E15" s="14" t="s">
        <v>30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17">
        <v>9.0</v>
      </c>
      <c r="B16" s="15"/>
      <c r="C16" s="19" t="s">
        <v>31</v>
      </c>
      <c r="D16" s="18">
        <v>2023.0</v>
      </c>
      <c r="E16" s="14" t="s">
        <v>30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20">
        <v>10.0</v>
      </c>
      <c r="B17" s="16"/>
      <c r="C17" s="21" t="s">
        <v>32</v>
      </c>
      <c r="D17" s="22">
        <v>2024.0</v>
      </c>
      <c r="E17" s="14" t="s">
        <v>33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</sheetData>
  <mergeCells count="8">
    <mergeCell ref="A1:E1"/>
    <mergeCell ref="B2:E2"/>
    <mergeCell ref="B3:E3"/>
    <mergeCell ref="B4:E4"/>
    <mergeCell ref="A6:E6"/>
    <mergeCell ref="B8:B12"/>
    <mergeCell ref="B13:B14"/>
    <mergeCell ref="B15:B17"/>
  </mergeCells>
  <hyperlinks>
    <hyperlink display="Imprese registrate" location="'Indicatore 1_Imprese registrate'!A1" ref="C8"/>
    <hyperlink display="Imprese artigiane" location="'Indicatore 2_Imprese artigiane'!A1" ref="C9"/>
    <hyperlink display="CIG" location="'Indicatore 3_CIG'!A1" ref="C10"/>
    <hyperlink display="Imprese giovanili" location="'Indicatore 4_Imprese giovanili'!A1" ref="C11"/>
    <hyperlink display="Imprese straniere " location="'Indicatore 5_Imprese straniere'!A1" ref="C12"/>
    <hyperlink display="Valore aggiunto" location="'Indicatore 6_valore aggiunto i'!A1" ref="C13"/>
    <hyperlink display="Esportazioni" location="'Indicatore 7_Esportazioni per '!A1" ref="C14"/>
    <hyperlink display="Numero esercizi ricettivi" location="'Indicatore 8_numero esercizi r'!A1" ref="C15"/>
    <hyperlink display="Presenze turistiche per provincia" location="'Indicatore 9_Presenze per prov'!A1" ref="C16"/>
    <hyperlink display="Visitatori ai musei" location="'Indicatore 10_Visitatori musei'!A1" ref="C17"/>
  </hyperlin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78" t="s">
        <v>183</v>
      </c>
      <c r="B1" s="78"/>
      <c r="C1" s="201"/>
    </row>
    <row r="2">
      <c r="A2" s="78" t="s">
        <v>184</v>
      </c>
      <c r="B2" s="79" t="s">
        <v>185</v>
      </c>
      <c r="C2" s="78" t="s">
        <v>38</v>
      </c>
    </row>
    <row r="3">
      <c r="A3" s="78" t="s">
        <v>186</v>
      </c>
      <c r="B3" s="79">
        <v>1.8073987E7</v>
      </c>
      <c r="C3" s="68">
        <f t="shared" ref="C3:C15" si="1">B3/$B$15</f>
        <v>0.3785249058</v>
      </c>
    </row>
    <row r="4">
      <c r="A4" s="78" t="s">
        <v>39</v>
      </c>
      <c r="B4" s="79">
        <v>1.1739637E7</v>
      </c>
      <c r="C4" s="68">
        <f t="shared" si="1"/>
        <v>0.2458641245</v>
      </c>
    </row>
    <row r="5">
      <c r="A5" s="78" t="s">
        <v>187</v>
      </c>
      <c r="B5" s="79">
        <v>2790946.0</v>
      </c>
      <c r="C5" s="68">
        <f t="shared" si="1"/>
        <v>0.05845099765</v>
      </c>
    </row>
    <row r="6">
      <c r="A6" s="78" t="s">
        <v>188</v>
      </c>
      <c r="B6" s="79">
        <v>3977464.0</v>
      </c>
      <c r="C6" s="68">
        <f t="shared" si="1"/>
        <v>0.08330033577</v>
      </c>
    </row>
    <row r="7">
      <c r="A7" s="78" t="s">
        <v>189</v>
      </c>
      <c r="B7" s="79">
        <v>4427635.0</v>
      </c>
      <c r="C7" s="68">
        <f t="shared" si="1"/>
        <v>0.09272830179</v>
      </c>
    </row>
    <row r="8">
      <c r="A8" s="78" t="s">
        <v>190</v>
      </c>
      <c r="B8" s="79">
        <v>1192602.0</v>
      </c>
      <c r="C8" s="68">
        <f t="shared" si="1"/>
        <v>0.0249767558</v>
      </c>
    </row>
    <row r="9">
      <c r="A9" s="78" t="s">
        <v>191</v>
      </c>
      <c r="B9" s="79">
        <v>2482560.0</v>
      </c>
      <c r="C9" s="68">
        <f t="shared" si="1"/>
        <v>0.05199244583</v>
      </c>
    </row>
    <row r="10">
      <c r="A10" s="78" t="s">
        <v>192</v>
      </c>
      <c r="B10" s="79">
        <v>170678.0</v>
      </c>
      <c r="C10" s="68">
        <f t="shared" si="1"/>
        <v>0.003574522537</v>
      </c>
    </row>
    <row r="11">
      <c r="A11" s="78" t="s">
        <v>193</v>
      </c>
      <c r="B11" s="79">
        <v>553686.0</v>
      </c>
      <c r="C11" s="68">
        <f t="shared" si="1"/>
        <v>0.01159588866</v>
      </c>
    </row>
    <row r="12">
      <c r="A12" s="78" t="s">
        <v>194</v>
      </c>
      <c r="B12" s="79">
        <v>683688.0</v>
      </c>
      <c r="C12" s="68">
        <f t="shared" si="1"/>
        <v>0.01431853059</v>
      </c>
    </row>
    <row r="13">
      <c r="A13" s="78" t="s">
        <v>195</v>
      </c>
      <c r="B13" s="79">
        <v>455754.0</v>
      </c>
      <c r="C13" s="68">
        <f t="shared" si="1"/>
        <v>0.009544891224</v>
      </c>
    </row>
    <row r="14">
      <c r="A14" s="78" t="s">
        <v>196</v>
      </c>
      <c r="B14" s="79">
        <v>1199838.0</v>
      </c>
      <c r="C14" s="68">
        <f t="shared" si="1"/>
        <v>0.02512829991</v>
      </c>
    </row>
    <row r="15">
      <c r="A15" s="78" t="s">
        <v>40</v>
      </c>
      <c r="B15" s="79">
        <f>SUM(B3:B14)</f>
        <v>47748475</v>
      </c>
      <c r="C15" s="68">
        <f t="shared" si="1"/>
        <v>1</v>
      </c>
    </row>
    <row r="16">
      <c r="A16" s="80" t="s">
        <v>182</v>
      </c>
      <c r="B16" s="201"/>
      <c r="C16" s="20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02" t="s">
        <v>197</v>
      </c>
      <c r="B1" s="203"/>
      <c r="C1" s="204"/>
      <c r="D1" s="204"/>
      <c r="E1" s="204"/>
      <c r="F1" s="204"/>
      <c r="G1" s="204"/>
    </row>
    <row r="2">
      <c r="A2" s="205"/>
      <c r="B2" s="203"/>
      <c r="C2" s="204"/>
      <c r="D2" s="204"/>
      <c r="E2" s="204"/>
      <c r="F2" s="204"/>
      <c r="G2" s="204"/>
    </row>
    <row r="3">
      <c r="A3" s="205"/>
      <c r="B3" s="206">
        <v>2024.0</v>
      </c>
      <c r="C3" s="25"/>
      <c r="D3" s="205"/>
      <c r="F3" s="205"/>
    </row>
    <row r="4">
      <c r="A4" s="205"/>
      <c r="B4" s="207" t="s">
        <v>198</v>
      </c>
      <c r="C4" s="207" t="s">
        <v>199</v>
      </c>
      <c r="D4" s="204"/>
      <c r="E4" s="205"/>
      <c r="F4" s="204"/>
      <c r="G4" s="204"/>
    </row>
    <row r="5">
      <c r="A5" s="208" t="s">
        <v>39</v>
      </c>
      <c r="B5" s="207">
        <v>627665.0</v>
      </c>
      <c r="C5" s="209">
        <f>B5/B6</f>
        <v>0.2879288381</v>
      </c>
      <c r="D5" s="204"/>
      <c r="E5" s="210"/>
      <c r="F5" s="204"/>
      <c r="G5" s="210"/>
    </row>
    <row r="6">
      <c r="A6" s="211" t="s">
        <v>40</v>
      </c>
      <c r="B6" s="207">
        <v>2179931.0</v>
      </c>
      <c r="C6" s="209">
        <f>B6/B6</f>
        <v>1</v>
      </c>
      <c r="D6" s="204"/>
      <c r="E6" s="210"/>
      <c r="F6" s="204"/>
      <c r="G6" s="210"/>
    </row>
    <row r="7">
      <c r="A7" s="212" t="s">
        <v>200</v>
      </c>
      <c r="B7" s="205"/>
      <c r="C7" s="210"/>
      <c r="D7" s="205"/>
      <c r="E7" s="205"/>
      <c r="F7" s="205"/>
      <c r="G7" s="205"/>
    </row>
    <row r="8">
      <c r="A8" s="202" t="s">
        <v>201</v>
      </c>
      <c r="B8" s="205"/>
      <c r="C8" s="205"/>
      <c r="D8" s="205"/>
      <c r="E8" s="205"/>
      <c r="F8" s="205"/>
      <c r="G8" s="205"/>
    </row>
    <row r="9">
      <c r="A9" s="205"/>
      <c r="B9" s="204"/>
      <c r="C9" s="204"/>
      <c r="D9" s="204"/>
      <c r="E9" s="204"/>
      <c r="F9" s="204"/>
      <c r="G9" s="204"/>
    </row>
    <row r="10">
      <c r="A10" s="202"/>
      <c r="B10" s="205"/>
      <c r="C10" s="205"/>
      <c r="D10" s="204"/>
      <c r="E10" s="204"/>
      <c r="F10" s="204"/>
      <c r="G10" s="204"/>
    </row>
  </sheetData>
  <mergeCells count="3">
    <mergeCell ref="B3:C3"/>
    <mergeCell ref="D3:E3"/>
    <mergeCell ref="F3:G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29.88"/>
    <col customWidth="1" min="2" max="2" width="18.13"/>
    <col customWidth="1" min="3" max="3" width="17.25"/>
    <col customWidth="1" min="5" max="5" width="15.25"/>
  </cols>
  <sheetData>
    <row r="1" ht="15.75" customHeight="1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 t="s">
        <v>35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ht="15.75" customHeight="1">
      <c r="A2" s="23"/>
      <c r="B2" s="24">
        <v>2022.0</v>
      </c>
      <c r="C2" s="25"/>
      <c r="D2" s="24">
        <v>2023.0</v>
      </c>
      <c r="E2" s="25"/>
      <c r="F2" s="24">
        <v>2024.0</v>
      </c>
      <c r="G2" s="25"/>
      <c r="H2" s="26"/>
      <c r="I2" s="26"/>
      <c r="J2" s="27"/>
      <c r="K2" s="28"/>
      <c r="L2" s="2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15.75" customHeight="1">
      <c r="A3" s="28" t="s">
        <v>36</v>
      </c>
      <c r="B3" s="29" t="s">
        <v>37</v>
      </c>
      <c r="C3" s="29" t="s">
        <v>38</v>
      </c>
      <c r="D3" s="29" t="s">
        <v>37</v>
      </c>
      <c r="E3" s="30" t="s">
        <v>38</v>
      </c>
      <c r="F3" s="29" t="s">
        <v>37</v>
      </c>
      <c r="G3" s="29" t="s">
        <v>38</v>
      </c>
      <c r="H3" s="31"/>
      <c r="I3" s="28" t="s">
        <v>36</v>
      </c>
      <c r="J3" s="27" t="s">
        <v>39</v>
      </c>
      <c r="K3" s="28" t="s">
        <v>40</v>
      </c>
      <c r="L3" s="28" t="s">
        <v>41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ht="15.75" customHeight="1">
      <c r="A4" s="29" t="s">
        <v>42</v>
      </c>
      <c r="B4" s="32">
        <v>9575.0</v>
      </c>
      <c r="C4" s="33">
        <f t="shared" ref="C4:C21" si="1">B4/$B$22</f>
        <v>0.08099511915</v>
      </c>
      <c r="D4" s="32">
        <v>9360.0</v>
      </c>
      <c r="E4" s="33">
        <f t="shared" ref="E4:E22" si="2">D4/$D$22</f>
        <v>0.07986620704</v>
      </c>
      <c r="F4" s="32">
        <v>9214.0</v>
      </c>
      <c r="G4" s="33">
        <f t="shared" ref="G4:G22" si="3">F4/$F$22</f>
        <v>0.07919685757</v>
      </c>
      <c r="H4" s="34"/>
      <c r="I4" s="35" t="s">
        <v>43</v>
      </c>
      <c r="J4" s="36">
        <v>0.201</v>
      </c>
      <c r="K4" s="36">
        <v>0.206</v>
      </c>
      <c r="L4" s="36">
        <v>0.233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ht="15.75" customHeight="1">
      <c r="A5" s="29" t="s">
        <v>44</v>
      </c>
      <c r="B5" s="32">
        <v>106.0</v>
      </c>
      <c r="C5" s="33">
        <f t="shared" si="1"/>
        <v>0.0008966561493</v>
      </c>
      <c r="D5" s="32">
        <v>101.0</v>
      </c>
      <c r="E5" s="33">
        <f t="shared" si="2"/>
        <v>0.0008618041571</v>
      </c>
      <c r="F5" s="32">
        <v>100.0</v>
      </c>
      <c r="G5" s="33">
        <f t="shared" si="3"/>
        <v>0.0008595274318</v>
      </c>
      <c r="H5" s="34"/>
      <c r="I5" s="35" t="s">
        <v>45</v>
      </c>
      <c r="J5" s="36">
        <v>0.15</v>
      </c>
      <c r="K5" s="36">
        <v>0.154</v>
      </c>
      <c r="L5" s="36">
        <v>0.141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ht="15.75" customHeight="1">
      <c r="A6" s="29" t="s">
        <v>46</v>
      </c>
      <c r="B6" s="32">
        <v>14544.0</v>
      </c>
      <c r="C6" s="33">
        <f t="shared" si="1"/>
        <v>0.1230279909</v>
      </c>
      <c r="D6" s="32">
        <v>14193.0</v>
      </c>
      <c r="E6" s="33">
        <f t="shared" si="2"/>
        <v>0.1211048159</v>
      </c>
      <c r="F6" s="32">
        <v>13900.0</v>
      </c>
      <c r="G6" s="33">
        <f t="shared" si="3"/>
        <v>0.119474313</v>
      </c>
      <c r="H6" s="34"/>
      <c r="I6" s="37" t="s">
        <v>46</v>
      </c>
      <c r="J6" s="38">
        <v>0.119</v>
      </c>
      <c r="K6" s="38">
        <v>0.101</v>
      </c>
      <c r="L6" s="38">
        <v>0.085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ht="15.75" customHeight="1">
      <c r="A7" s="29" t="s">
        <v>47</v>
      </c>
      <c r="B7" s="32">
        <v>495.0</v>
      </c>
      <c r="C7" s="33">
        <f t="shared" si="1"/>
        <v>0.004187215037</v>
      </c>
      <c r="D7" s="32">
        <v>489.0</v>
      </c>
      <c r="E7" s="33">
        <f t="shared" si="2"/>
        <v>0.004172497355</v>
      </c>
      <c r="F7" s="32">
        <v>489.0</v>
      </c>
      <c r="G7" s="33">
        <f t="shared" si="3"/>
        <v>0.004203089142</v>
      </c>
      <c r="H7" s="34"/>
      <c r="I7" s="37" t="s">
        <v>42</v>
      </c>
      <c r="J7" s="38">
        <v>0.079</v>
      </c>
      <c r="K7" s="38">
        <v>0.045</v>
      </c>
      <c r="L7" s="38">
        <v>0.117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ht="15.75" customHeight="1">
      <c r="A8" s="29" t="s">
        <v>45</v>
      </c>
      <c r="B8" s="32">
        <v>18180.0</v>
      </c>
      <c r="C8" s="33">
        <f t="shared" si="1"/>
        <v>0.1537849886</v>
      </c>
      <c r="D8" s="32">
        <v>17743.0</v>
      </c>
      <c r="E8" s="33">
        <f t="shared" si="2"/>
        <v>0.1513959521</v>
      </c>
      <c r="F8" s="32">
        <v>17478.0</v>
      </c>
      <c r="G8" s="33">
        <f t="shared" si="3"/>
        <v>0.1502282045</v>
      </c>
      <c r="H8" s="39"/>
      <c r="I8" s="35" t="s">
        <v>48</v>
      </c>
      <c r="J8" s="36">
        <v>0.078</v>
      </c>
      <c r="K8" s="36">
        <v>0.084</v>
      </c>
      <c r="L8" s="36">
        <v>0.052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ht="15.75" customHeight="1">
      <c r="A9" s="29" t="s">
        <v>43</v>
      </c>
      <c r="B9" s="32">
        <v>24442.0</v>
      </c>
      <c r="C9" s="33">
        <f t="shared" si="1"/>
        <v>0.2067553736</v>
      </c>
      <c r="D9" s="32">
        <v>23969.0</v>
      </c>
      <c r="E9" s="33">
        <f t="shared" si="2"/>
        <v>0.2045206321</v>
      </c>
      <c r="F9" s="32">
        <v>23418.0</v>
      </c>
      <c r="G9" s="33">
        <f t="shared" si="3"/>
        <v>0.201284134</v>
      </c>
      <c r="H9" s="39"/>
      <c r="I9" s="35" t="s">
        <v>49</v>
      </c>
      <c r="J9" s="36">
        <v>0.075</v>
      </c>
      <c r="K9" s="36">
        <v>0.068</v>
      </c>
      <c r="L9" s="36">
        <v>0.078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ht="15.75" customHeight="1">
      <c r="A10" s="29" t="s">
        <v>50</v>
      </c>
      <c r="B10" s="32">
        <v>2828.0</v>
      </c>
      <c r="C10" s="33">
        <f t="shared" si="1"/>
        <v>0.02392210934</v>
      </c>
      <c r="D10" s="32">
        <v>2760.0</v>
      </c>
      <c r="E10" s="33">
        <f t="shared" si="2"/>
        <v>0.02355029182</v>
      </c>
      <c r="F10" s="32">
        <v>2774.0</v>
      </c>
      <c r="G10" s="33">
        <f t="shared" si="3"/>
        <v>0.02384329096</v>
      </c>
      <c r="H10" s="39"/>
      <c r="I10" s="35" t="s">
        <v>51</v>
      </c>
      <c r="J10" s="36">
        <v>0.063</v>
      </c>
      <c r="K10" s="36">
        <v>0.07</v>
      </c>
      <c r="L10" s="36">
        <v>0.043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ht="15.75" customHeight="1">
      <c r="A11" s="29" t="s">
        <v>49</v>
      </c>
      <c r="B11" s="32">
        <v>8961.0</v>
      </c>
      <c r="C11" s="33">
        <f t="shared" si="1"/>
        <v>0.0758012807</v>
      </c>
      <c r="D11" s="32">
        <v>8914.0</v>
      </c>
      <c r="E11" s="33">
        <f t="shared" si="2"/>
        <v>0.0760606164</v>
      </c>
      <c r="F11" s="32">
        <v>8738.0</v>
      </c>
      <c r="G11" s="33">
        <f t="shared" si="3"/>
        <v>0.07510550699</v>
      </c>
      <c r="H11" s="39"/>
      <c r="I11" s="35" t="s">
        <v>52</v>
      </c>
      <c r="J11" s="36">
        <v>0.05</v>
      </c>
      <c r="K11" s="36">
        <v>0.046</v>
      </c>
      <c r="L11" s="36">
        <v>0.043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ht="15.75" customHeight="1">
      <c r="A12" s="29" t="s">
        <v>53</v>
      </c>
      <c r="B12" s="32">
        <v>2837.0</v>
      </c>
      <c r="C12" s="33">
        <f t="shared" si="1"/>
        <v>0.02399824052</v>
      </c>
      <c r="D12" s="32">
        <v>2855.0</v>
      </c>
      <c r="E12" s="33">
        <f t="shared" si="2"/>
        <v>0.02436089969</v>
      </c>
      <c r="F12" s="32">
        <v>2905.0</v>
      </c>
      <c r="G12" s="33">
        <f t="shared" si="3"/>
        <v>0.02496927189</v>
      </c>
      <c r="H12" s="39"/>
      <c r="I12" s="35" t="s">
        <v>54</v>
      </c>
      <c r="J12" s="36">
        <v>0.036</v>
      </c>
      <c r="K12" s="36">
        <v>0.045</v>
      </c>
      <c r="L12" s="36">
        <v>0.037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ht="15.75" customHeight="1">
      <c r="A13" s="29" t="s">
        <v>55</v>
      </c>
      <c r="B13" s="32">
        <v>3311.0</v>
      </c>
      <c r="C13" s="33">
        <f t="shared" si="1"/>
        <v>0.02800781613</v>
      </c>
      <c r="D13" s="32">
        <v>3383.0</v>
      </c>
      <c r="E13" s="33">
        <f t="shared" si="2"/>
        <v>0.02886617291</v>
      </c>
      <c r="F13" s="32">
        <v>3472.0</v>
      </c>
      <c r="G13" s="33">
        <f t="shared" si="3"/>
        <v>0.02984279243</v>
      </c>
      <c r="H13" s="39"/>
      <c r="I13" s="35" t="s">
        <v>56</v>
      </c>
      <c r="J13" s="36">
        <v>0.034</v>
      </c>
      <c r="K13" s="36">
        <v>0.053</v>
      </c>
      <c r="L13" s="36">
        <v>0.063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ht="15.75" customHeight="1">
      <c r="A14" s="29" t="s">
        <v>48</v>
      </c>
      <c r="B14" s="32">
        <v>9048.0</v>
      </c>
      <c r="C14" s="33">
        <f t="shared" si="1"/>
        <v>0.07653721546</v>
      </c>
      <c r="D14" s="32">
        <v>9078.0</v>
      </c>
      <c r="E14" s="33">
        <f t="shared" si="2"/>
        <v>0.07745998157</v>
      </c>
      <c r="F14" s="32">
        <v>9088.0</v>
      </c>
      <c r="G14" s="33">
        <f t="shared" si="3"/>
        <v>0.078113853</v>
      </c>
      <c r="H14" s="39"/>
      <c r="I14" s="35" t="s">
        <v>55</v>
      </c>
      <c r="J14" s="36">
        <v>0.03</v>
      </c>
      <c r="K14" s="36">
        <v>0.035</v>
      </c>
      <c r="L14" s="36">
        <v>0.024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ht="15.75" customHeight="1">
      <c r="A15" s="29" t="s">
        <v>51</v>
      </c>
      <c r="B15" s="32">
        <v>6663.0</v>
      </c>
      <c r="C15" s="33">
        <f t="shared" si="1"/>
        <v>0.0563624521</v>
      </c>
      <c r="D15" s="32">
        <v>7048.0</v>
      </c>
      <c r="E15" s="33">
        <f t="shared" si="2"/>
        <v>0.06013857128</v>
      </c>
      <c r="F15" s="32">
        <v>7371.0</v>
      </c>
      <c r="G15" s="33">
        <f t="shared" si="3"/>
        <v>0.063355767</v>
      </c>
      <c r="H15" s="39"/>
      <c r="I15" s="35" t="s">
        <v>53</v>
      </c>
      <c r="J15" s="36">
        <v>0.025</v>
      </c>
      <c r="K15" s="36">
        <v>0.034</v>
      </c>
      <c r="L15" s="36">
        <v>0.024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ht="15.75" customHeight="1">
      <c r="A16" s="29" t="s">
        <v>54</v>
      </c>
      <c r="B16" s="32">
        <v>4212.0</v>
      </c>
      <c r="C16" s="33">
        <f t="shared" si="1"/>
        <v>0.0356293934</v>
      </c>
      <c r="D16" s="32">
        <v>4193.0</v>
      </c>
      <c r="E16" s="33">
        <f t="shared" si="2"/>
        <v>0.03577767159</v>
      </c>
      <c r="F16" s="32">
        <v>4164.0</v>
      </c>
      <c r="G16" s="33">
        <f t="shared" si="3"/>
        <v>0.03579072226</v>
      </c>
      <c r="H16" s="39"/>
      <c r="I16" s="35" t="s">
        <v>50</v>
      </c>
      <c r="J16" s="36">
        <v>0.024</v>
      </c>
      <c r="K16" s="36">
        <v>0.03</v>
      </c>
      <c r="L16" s="36">
        <v>0.027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ht="15.75" customHeight="1">
      <c r="A17" s="29" t="s">
        <v>57</v>
      </c>
      <c r="B17" s="32">
        <v>691.0</v>
      </c>
      <c r="C17" s="33">
        <f t="shared" si="1"/>
        <v>0.005845183011</v>
      </c>
      <c r="D17" s="32">
        <v>705.0</v>
      </c>
      <c r="E17" s="33">
        <f t="shared" si="2"/>
        <v>0.006015563671</v>
      </c>
      <c r="F17" s="32">
        <v>721.0</v>
      </c>
      <c r="G17" s="33">
        <f t="shared" si="3"/>
        <v>0.006197192783</v>
      </c>
      <c r="H17" s="39"/>
      <c r="I17" s="35" t="s">
        <v>58</v>
      </c>
      <c r="J17" s="36">
        <v>0.016</v>
      </c>
      <c r="K17" s="36">
        <v>0.013</v>
      </c>
      <c r="L17" s="36">
        <v>0.014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ht="15.75" customHeight="1">
      <c r="A18" s="29" t="s">
        <v>59</v>
      </c>
      <c r="B18" s="32">
        <v>823.0</v>
      </c>
      <c r="C18" s="33">
        <f t="shared" si="1"/>
        <v>0.006961773687</v>
      </c>
      <c r="D18" s="32">
        <v>859.0</v>
      </c>
      <c r="E18" s="33">
        <f t="shared" si="2"/>
        <v>0.007329601693</v>
      </c>
      <c r="F18" s="32">
        <v>870.0</v>
      </c>
      <c r="G18" s="33">
        <f t="shared" si="3"/>
        <v>0.007477888657</v>
      </c>
      <c r="H18" s="39"/>
      <c r="I18" s="35" t="s">
        <v>59</v>
      </c>
      <c r="J18" s="36">
        <v>0.007</v>
      </c>
      <c r="K18" s="36">
        <v>0.009</v>
      </c>
      <c r="L18" s="36">
        <v>0.008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ht="15.75" customHeight="1">
      <c r="A19" s="29" t="s">
        <v>58</v>
      </c>
      <c r="B19" s="32">
        <v>1769.0</v>
      </c>
      <c r="C19" s="33">
        <f t="shared" si="1"/>
        <v>0.01496400687</v>
      </c>
      <c r="D19" s="32">
        <v>1808.0</v>
      </c>
      <c r="E19" s="33">
        <f t="shared" si="2"/>
        <v>0.01542714768</v>
      </c>
      <c r="F19" s="32">
        <v>1864.0</v>
      </c>
      <c r="G19" s="33">
        <f t="shared" si="3"/>
        <v>0.01602159133</v>
      </c>
      <c r="H19" s="39"/>
      <c r="I19" s="35" t="s">
        <v>57</v>
      </c>
      <c r="J19" s="36">
        <v>0.006</v>
      </c>
      <c r="K19" s="36">
        <v>0.005</v>
      </c>
      <c r="L19" s="36">
        <v>0.006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ht="15.75" customHeight="1">
      <c r="A20" s="29" t="s">
        <v>52</v>
      </c>
      <c r="B20" s="32">
        <v>5687.0</v>
      </c>
      <c r="C20" s="33">
        <f t="shared" si="1"/>
        <v>0.04810644831</v>
      </c>
      <c r="D20" s="32">
        <v>5695.0</v>
      </c>
      <c r="E20" s="33">
        <f t="shared" si="2"/>
        <v>0.04859380866</v>
      </c>
      <c r="F20" s="32">
        <v>5769.0</v>
      </c>
      <c r="G20" s="33">
        <f t="shared" si="3"/>
        <v>0.04958613754</v>
      </c>
      <c r="H20" s="39"/>
      <c r="I20" s="35" t="s">
        <v>47</v>
      </c>
      <c r="J20" s="36">
        <v>0.004</v>
      </c>
      <c r="K20" s="36">
        <v>0.005</v>
      </c>
      <c r="L20" s="36">
        <v>0.004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ht="15.75" customHeight="1">
      <c r="A21" s="29" t="s">
        <v>56</v>
      </c>
      <c r="B21" s="32">
        <v>4045.0</v>
      </c>
      <c r="C21" s="33">
        <f t="shared" si="1"/>
        <v>0.03421673702</v>
      </c>
      <c r="D21" s="32">
        <v>4043.0</v>
      </c>
      <c r="E21" s="33">
        <f t="shared" si="2"/>
        <v>0.03449776443</v>
      </c>
      <c r="F21" s="32">
        <v>4008.0</v>
      </c>
      <c r="G21" s="33">
        <f t="shared" si="3"/>
        <v>0.03444985947</v>
      </c>
      <c r="H21" s="39"/>
      <c r="I21" s="35" t="s">
        <v>44</v>
      </c>
      <c r="J21" s="36">
        <v>0.001</v>
      </c>
      <c r="K21" s="36">
        <v>0.0</v>
      </c>
      <c r="L21" s="36">
        <v>0.001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ht="15.75" customHeight="1">
      <c r="A22" s="29" t="s">
        <v>60</v>
      </c>
      <c r="B22" s="32">
        <f t="shared" ref="B22:D22" si="4">SUM(B4:B21)</f>
        <v>118217</v>
      </c>
      <c r="C22" s="33">
        <f t="shared" si="4"/>
        <v>1</v>
      </c>
      <c r="D22" s="32">
        <f t="shared" si="4"/>
        <v>117196</v>
      </c>
      <c r="E22" s="33">
        <f t="shared" si="2"/>
        <v>1</v>
      </c>
      <c r="F22" s="32">
        <f>SUM(F4:F21)</f>
        <v>116343</v>
      </c>
      <c r="G22" s="33">
        <f t="shared" si="3"/>
        <v>1</v>
      </c>
      <c r="H22" s="39"/>
      <c r="I22" s="35" t="s">
        <v>60</v>
      </c>
      <c r="J22" s="36">
        <v>1.0</v>
      </c>
      <c r="K22" s="36">
        <v>1.0</v>
      </c>
      <c r="L22" s="36">
        <v>1.0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ht="15.75" customHeight="1">
      <c r="A23" s="40" t="s">
        <v>61</v>
      </c>
      <c r="B23" s="23"/>
      <c r="C23" s="23"/>
      <c r="D23" s="23"/>
      <c r="E23" s="23"/>
      <c r="F23" s="23"/>
      <c r="G23" s="23"/>
      <c r="H23" s="41"/>
      <c r="I23" s="41"/>
      <c r="J23" s="23" t="s">
        <v>62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ht="15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ht="15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ht="15.75" customHeight="1">
      <c r="A26" s="23" t="s">
        <v>63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ht="15.75" customHeight="1">
      <c r="A27" s="28" t="s">
        <v>36</v>
      </c>
      <c r="B27" s="27" t="s">
        <v>37</v>
      </c>
      <c r="C27" s="27" t="s">
        <v>38</v>
      </c>
      <c r="D27" s="26"/>
      <c r="F27" s="26"/>
      <c r="H27" s="26"/>
      <c r="I27" s="26"/>
      <c r="J27" s="26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ht="15.75" customHeight="1">
      <c r="A28" s="29" t="s">
        <v>42</v>
      </c>
      <c r="B28" s="42">
        <v>42123.0</v>
      </c>
      <c r="C28" s="43">
        <f t="shared" ref="C28:C46" si="5">B28/$B$46</f>
        <v>0.04481575462</v>
      </c>
      <c r="D28" s="31"/>
      <c r="E28" s="44"/>
      <c r="F28" s="31"/>
      <c r="G28" s="44"/>
      <c r="H28" s="31"/>
      <c r="I28" s="31"/>
      <c r="J28" s="4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ht="15.75" customHeight="1">
      <c r="A29" s="29" t="s">
        <v>44</v>
      </c>
      <c r="B29" s="45">
        <v>384.0</v>
      </c>
      <c r="C29" s="43">
        <f t="shared" si="5"/>
        <v>0.0004085475814</v>
      </c>
      <c r="D29" s="46"/>
      <c r="E29" s="47"/>
      <c r="F29" s="46"/>
      <c r="G29" s="47"/>
      <c r="H29" s="34"/>
      <c r="I29" s="34"/>
      <c r="J29" s="4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5.75" customHeight="1">
      <c r="A30" s="29" t="s">
        <v>46</v>
      </c>
      <c r="B30" s="45">
        <v>94898.0</v>
      </c>
      <c r="C30" s="43">
        <f t="shared" si="5"/>
        <v>0.1009644489</v>
      </c>
      <c r="D30" s="46"/>
      <c r="E30" s="47"/>
      <c r="F30" s="46"/>
      <c r="G30" s="47"/>
      <c r="H30" s="34"/>
      <c r="I30" s="34"/>
      <c r="J30" s="4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5.75" customHeight="1">
      <c r="A31" s="29" t="s">
        <v>47</v>
      </c>
      <c r="B31" s="45">
        <v>4417.0</v>
      </c>
      <c r="C31" s="43">
        <f t="shared" si="5"/>
        <v>0.004699361112</v>
      </c>
      <c r="D31" s="46"/>
      <c r="E31" s="47"/>
      <c r="F31" s="46"/>
      <c r="G31" s="47"/>
      <c r="H31" s="34"/>
      <c r="I31" s="34"/>
      <c r="J31" s="47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5.75" customHeight="1">
      <c r="A32" s="29" t="s">
        <v>45</v>
      </c>
      <c r="B32" s="45">
        <v>144364.0</v>
      </c>
      <c r="C32" s="43">
        <f t="shared" si="5"/>
        <v>0.1535926121</v>
      </c>
      <c r="D32" s="46"/>
      <c r="E32" s="47"/>
      <c r="F32" s="46"/>
      <c r="G32" s="47"/>
      <c r="H32" s="34"/>
      <c r="I32" s="34"/>
      <c r="J32" s="47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15.75" customHeight="1">
      <c r="A33" s="29" t="s">
        <v>43</v>
      </c>
      <c r="B33" s="45">
        <v>193542.0</v>
      </c>
      <c r="C33" s="43">
        <f t="shared" si="5"/>
        <v>0.2059143646</v>
      </c>
      <c r="D33" s="46"/>
      <c r="E33" s="47"/>
      <c r="F33" s="46"/>
      <c r="G33" s="47"/>
      <c r="H33" s="39"/>
      <c r="I33" s="39"/>
      <c r="J33" s="47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5.75" customHeight="1">
      <c r="A34" s="29" t="s">
        <v>50</v>
      </c>
      <c r="B34" s="45">
        <v>28086.0</v>
      </c>
      <c r="C34" s="43">
        <f t="shared" si="5"/>
        <v>0.02988142545</v>
      </c>
      <c r="D34" s="46"/>
      <c r="E34" s="47"/>
      <c r="F34" s="46"/>
      <c r="G34" s="47"/>
      <c r="H34" s="39"/>
      <c r="I34" s="39"/>
      <c r="J34" s="47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5.75" customHeight="1">
      <c r="A35" s="29" t="s">
        <v>49</v>
      </c>
      <c r="B35" s="45">
        <v>63466.0</v>
      </c>
      <c r="C35" s="43">
        <f t="shared" si="5"/>
        <v>0.06752312709</v>
      </c>
      <c r="D35" s="46"/>
      <c r="E35" s="47"/>
      <c r="F35" s="46"/>
      <c r="G35" s="47"/>
      <c r="H35" s="39"/>
      <c r="I35" s="39"/>
      <c r="J35" s="47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5.75" customHeight="1">
      <c r="A36" s="29" t="s">
        <v>53</v>
      </c>
      <c r="B36" s="45">
        <v>31537.0</v>
      </c>
      <c r="C36" s="43">
        <f t="shared" si="5"/>
        <v>0.03355303405</v>
      </c>
      <c r="D36" s="46"/>
      <c r="E36" s="47"/>
      <c r="F36" s="46"/>
      <c r="G36" s="47"/>
      <c r="H36" s="39"/>
      <c r="I36" s="39"/>
      <c r="J36" s="47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5.75" customHeight="1">
      <c r="A37" s="29" t="s">
        <v>55</v>
      </c>
      <c r="B37" s="45">
        <v>33044.0</v>
      </c>
      <c r="C37" s="43">
        <f t="shared" si="5"/>
        <v>0.03515637052</v>
      </c>
      <c r="D37" s="46"/>
      <c r="E37" s="47"/>
      <c r="F37" s="46"/>
      <c r="G37" s="47"/>
      <c r="H37" s="39"/>
      <c r="I37" s="39"/>
      <c r="J37" s="47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5.75" customHeight="1">
      <c r="A38" s="29" t="s">
        <v>48</v>
      </c>
      <c r="B38" s="45">
        <v>78915.0</v>
      </c>
      <c r="C38" s="43">
        <f t="shared" si="5"/>
        <v>0.08395971976</v>
      </c>
      <c r="D38" s="46"/>
      <c r="E38" s="47"/>
      <c r="F38" s="46"/>
      <c r="G38" s="47"/>
      <c r="H38" s="39"/>
      <c r="I38" s="39"/>
      <c r="J38" s="4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5.75" customHeight="1">
      <c r="A39" s="29" t="s">
        <v>51</v>
      </c>
      <c r="B39" s="45">
        <v>65504.0</v>
      </c>
      <c r="C39" s="43">
        <f t="shared" si="5"/>
        <v>0.06969140827</v>
      </c>
      <c r="D39" s="46"/>
      <c r="E39" s="47"/>
      <c r="F39" s="46"/>
      <c r="G39" s="47"/>
      <c r="H39" s="39"/>
      <c r="I39" s="39"/>
      <c r="J39" s="47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5.75" customHeight="1">
      <c r="A40" s="29" t="s">
        <v>54</v>
      </c>
      <c r="B40" s="45">
        <v>42218.0</v>
      </c>
      <c r="C40" s="43">
        <f t="shared" si="5"/>
        <v>0.04491682759</v>
      </c>
      <c r="D40" s="46"/>
      <c r="E40" s="47"/>
      <c r="F40" s="46"/>
      <c r="G40" s="47"/>
      <c r="H40" s="39"/>
      <c r="I40" s="39"/>
      <c r="J40" s="47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5.75" customHeight="1">
      <c r="A41" s="29" t="s">
        <v>57</v>
      </c>
      <c r="B41" s="45">
        <v>4712.0</v>
      </c>
      <c r="C41" s="43">
        <f t="shared" si="5"/>
        <v>0.00501321928</v>
      </c>
      <c r="D41" s="46"/>
      <c r="E41" s="47"/>
      <c r="F41" s="46"/>
      <c r="G41" s="47"/>
      <c r="H41" s="39"/>
      <c r="I41" s="39"/>
      <c r="J41" s="4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5.75" customHeight="1">
      <c r="A42" s="29" t="s">
        <v>59</v>
      </c>
      <c r="B42" s="45">
        <v>8064.0</v>
      </c>
      <c r="C42" s="43">
        <f t="shared" si="5"/>
        <v>0.00857949921</v>
      </c>
      <c r="D42" s="46"/>
      <c r="E42" s="47"/>
      <c r="F42" s="46"/>
      <c r="G42" s="47"/>
      <c r="H42" s="39"/>
      <c r="I42" s="39"/>
      <c r="J42" s="4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15.75" customHeight="1">
      <c r="A43" s="29" t="s">
        <v>58</v>
      </c>
      <c r="B43" s="45">
        <v>12294.0</v>
      </c>
      <c r="C43" s="43">
        <f t="shared" si="5"/>
        <v>0.01307990616</v>
      </c>
      <c r="D43" s="46"/>
      <c r="E43" s="47"/>
      <c r="F43" s="46"/>
      <c r="G43" s="47"/>
      <c r="H43" s="39"/>
      <c r="I43" s="39"/>
      <c r="J43" s="4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5.75" customHeight="1">
      <c r="A44" s="29" t="s">
        <v>52</v>
      </c>
      <c r="B44" s="45">
        <v>42906.0</v>
      </c>
      <c r="C44" s="43">
        <f t="shared" si="5"/>
        <v>0.04564880867</v>
      </c>
      <c r="D44" s="46"/>
      <c r="E44" s="47"/>
      <c r="F44" s="46"/>
      <c r="G44" s="47"/>
      <c r="H44" s="39"/>
      <c r="I44" s="39"/>
      <c r="J44" s="4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5.75" customHeight="1">
      <c r="A45" s="29" t="s">
        <v>56</v>
      </c>
      <c r="B45" s="45">
        <v>49441.0</v>
      </c>
      <c r="C45" s="43">
        <f t="shared" si="5"/>
        <v>0.05260156504</v>
      </c>
      <c r="D45" s="46"/>
      <c r="E45" s="47"/>
      <c r="F45" s="46"/>
      <c r="G45" s="47"/>
      <c r="H45" s="39"/>
      <c r="I45" s="39"/>
      <c r="J45" s="4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5.75" customHeight="1">
      <c r="A46" s="29" t="s">
        <v>60</v>
      </c>
      <c r="B46" s="45">
        <f>SUM(B28:B45)</f>
        <v>939915</v>
      </c>
      <c r="C46" s="43">
        <f t="shared" si="5"/>
        <v>1</v>
      </c>
      <c r="D46" s="46"/>
      <c r="E46" s="47"/>
      <c r="F46" s="46"/>
      <c r="G46" s="47"/>
      <c r="H46" s="39"/>
      <c r="I46" s="39"/>
      <c r="J46" s="47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5.75" customHeight="1">
      <c r="A47" s="48" t="s">
        <v>64</v>
      </c>
      <c r="B47" s="49"/>
      <c r="C47" s="44"/>
      <c r="D47" s="46"/>
      <c r="E47" s="47"/>
      <c r="F47" s="46"/>
      <c r="G47" s="47"/>
      <c r="H47" s="46"/>
      <c r="I47" s="46"/>
      <c r="J47" s="47"/>
      <c r="K47" s="50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5.75" customHeight="1">
      <c r="A48" s="51"/>
      <c r="B48" s="52"/>
      <c r="C48" s="23"/>
      <c r="D48" s="23"/>
      <c r="E48" s="23"/>
      <c r="F48" s="23"/>
      <c r="G48" s="23"/>
      <c r="H48" s="41"/>
      <c r="I48" s="41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5.75" customHeight="1">
      <c r="A49" s="51"/>
      <c r="B49" s="5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5.75" customHeight="1">
      <c r="A50" s="23" t="s">
        <v>65</v>
      </c>
      <c r="B50" s="52"/>
      <c r="C50" s="5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5.75" customHeight="1">
      <c r="A51" s="28" t="s">
        <v>36</v>
      </c>
      <c r="B51" s="27" t="s">
        <v>66</v>
      </c>
      <c r="C51" s="54" t="s">
        <v>38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5.75" customHeight="1">
      <c r="A52" s="29" t="s">
        <v>42</v>
      </c>
      <c r="B52" s="55">
        <v>688289.0</v>
      </c>
      <c r="C52" s="56">
        <f t="shared" ref="C52:C70" si="6">B52/$B$70</f>
        <v>0.1171224014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15.75" customHeight="1">
      <c r="A53" s="29" t="s">
        <v>44</v>
      </c>
      <c r="B53" s="55">
        <v>3403.0</v>
      </c>
      <c r="C53" s="56">
        <f t="shared" si="6"/>
        <v>0.0005790700302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5.75" customHeight="1">
      <c r="A54" s="29" t="s">
        <v>46</v>
      </c>
      <c r="B54" s="55">
        <v>497423.0</v>
      </c>
      <c r="C54" s="56">
        <f t="shared" si="6"/>
        <v>0.08464377068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5.75" customHeight="1">
      <c r="A55" s="29" t="s">
        <v>47</v>
      </c>
      <c r="B55" s="55">
        <v>25493.0</v>
      </c>
      <c r="C55" s="56">
        <f t="shared" si="6"/>
        <v>0.004338005372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5.75" customHeight="1">
      <c r="A56" s="29" t="s">
        <v>45</v>
      </c>
      <c r="B56" s="55">
        <v>827262.0</v>
      </c>
      <c r="C56" s="56">
        <f t="shared" si="6"/>
        <v>0.1407706821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5.75" customHeight="1">
      <c r="A57" s="29" t="s">
        <v>43</v>
      </c>
      <c r="B57" s="55">
        <v>1368330.0</v>
      </c>
      <c r="C57" s="56">
        <f t="shared" si="6"/>
        <v>0.2328412855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5.75" customHeight="1">
      <c r="A58" s="29" t="s">
        <v>50</v>
      </c>
      <c r="B58" s="55">
        <v>156894.0</v>
      </c>
      <c r="C58" s="56">
        <f t="shared" si="6"/>
        <v>0.02669779998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5.75" customHeight="1">
      <c r="A59" s="29" t="s">
        <v>49</v>
      </c>
      <c r="B59" s="55">
        <v>455680.0</v>
      </c>
      <c r="C59" s="56">
        <f t="shared" si="6"/>
        <v>0.07754059106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5.75" customHeight="1">
      <c r="A60" s="29" t="s">
        <v>53</v>
      </c>
      <c r="B60" s="55">
        <v>141113.0</v>
      </c>
      <c r="C60" s="56">
        <f t="shared" si="6"/>
        <v>0.0240124329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5.75" customHeight="1">
      <c r="A61" s="29" t="s">
        <v>55</v>
      </c>
      <c r="B61" s="55">
        <v>140813.0</v>
      </c>
      <c r="C61" s="56">
        <f t="shared" si="6"/>
        <v>0.02396138353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5.75" customHeight="1">
      <c r="A62" s="29" t="s">
        <v>48</v>
      </c>
      <c r="B62" s="55">
        <v>307052.0</v>
      </c>
      <c r="C62" s="56">
        <f t="shared" si="6"/>
        <v>0.05224937141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15.75" customHeight="1">
      <c r="A63" s="29" t="s">
        <v>51</v>
      </c>
      <c r="B63" s="55">
        <v>254334.0</v>
      </c>
      <c r="C63" s="56">
        <f t="shared" si="6"/>
        <v>0.04327863563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5.75" customHeight="1">
      <c r="A64" s="29" t="s">
        <v>54</v>
      </c>
      <c r="B64" s="55">
        <v>218731.0</v>
      </c>
      <c r="C64" s="56">
        <f t="shared" si="6"/>
        <v>0.03722026646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5.75" customHeight="1">
      <c r="A65" s="29" t="s">
        <v>57</v>
      </c>
      <c r="B65" s="55">
        <v>35926.0</v>
      </c>
      <c r="C65" s="56">
        <f t="shared" si="6"/>
        <v>0.006113332326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5.75" customHeight="1">
      <c r="A66" s="29" t="s">
        <v>59</v>
      </c>
      <c r="B66" s="55">
        <v>48071.0</v>
      </c>
      <c r="C66" s="56">
        <f t="shared" si="6"/>
        <v>0.008179981023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5.75" customHeight="1">
      <c r="A67" s="29" t="s">
        <v>58</v>
      </c>
      <c r="B67" s="55">
        <v>82015.0</v>
      </c>
      <c r="C67" s="56">
        <f t="shared" si="6"/>
        <v>0.01395604717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5.75" customHeight="1">
      <c r="A68" s="29" t="s">
        <v>52</v>
      </c>
      <c r="B68" s="55">
        <v>253218.0</v>
      </c>
      <c r="C68" s="56">
        <f t="shared" si="6"/>
        <v>0.04308873197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5.75" customHeight="1">
      <c r="A69" s="29" t="s">
        <v>56</v>
      </c>
      <c r="B69" s="55">
        <v>372617.0</v>
      </c>
      <c r="C69" s="56">
        <f t="shared" si="6"/>
        <v>0.06340621142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5.75" customHeight="1">
      <c r="A70" s="29" t="s">
        <v>60</v>
      </c>
      <c r="B70" s="55">
        <f>SUM(B52:B69)</f>
        <v>5876664</v>
      </c>
      <c r="C70" s="56">
        <f t="shared" si="6"/>
        <v>1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5.75" customHeight="1">
      <c r="A71" s="48" t="s">
        <v>64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</row>
  </sheetData>
  <mergeCells count="5">
    <mergeCell ref="B2:C2"/>
    <mergeCell ref="D2:E2"/>
    <mergeCell ref="F2:G2"/>
    <mergeCell ref="D27:E27"/>
    <mergeCell ref="F27:G2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35.5"/>
    <col customWidth="1" min="2" max="3" width="12.75"/>
    <col customWidth="1" min="4" max="4" width="12.0"/>
    <col customWidth="1" min="5" max="7" width="14.5"/>
    <col customWidth="1" min="8" max="8" width="14.75"/>
  </cols>
  <sheetData>
    <row r="1" ht="15.75" customHeight="1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15.75" customHeight="1">
      <c r="A3" s="57"/>
      <c r="B3" s="58">
        <v>2022.0</v>
      </c>
      <c r="C3" s="25"/>
      <c r="D3" s="58">
        <v>2023.0</v>
      </c>
      <c r="E3" s="25"/>
      <c r="F3" s="58">
        <v>2024.0</v>
      </c>
      <c r="G3" s="59"/>
      <c r="H3" s="25"/>
      <c r="I3" s="60"/>
      <c r="L3" s="57"/>
      <c r="M3" s="57"/>
      <c r="N3" s="23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ht="38.25" customHeight="1">
      <c r="A4" s="61" t="s">
        <v>36</v>
      </c>
      <c r="B4" s="62" t="s">
        <v>37</v>
      </c>
      <c r="C4" s="63" t="s">
        <v>68</v>
      </c>
      <c r="D4" s="62" t="s">
        <v>37</v>
      </c>
      <c r="E4" s="63" t="s">
        <v>68</v>
      </c>
      <c r="F4" s="62" t="s">
        <v>37</v>
      </c>
      <c r="G4" s="63" t="s">
        <v>68</v>
      </c>
      <c r="H4" s="64" t="s">
        <v>69</v>
      </c>
      <c r="I4" s="65"/>
      <c r="J4" s="65"/>
      <c r="K4" s="66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ht="15.75" customHeight="1">
      <c r="A5" s="63" t="s">
        <v>70</v>
      </c>
      <c r="B5" s="67">
        <v>256.0</v>
      </c>
      <c r="C5" s="68">
        <f>B5/ 'Indicatore 1_Imprese registrate'!B4</f>
        <v>0.02673629243</v>
      </c>
      <c r="D5" s="67">
        <v>249.0</v>
      </c>
      <c r="E5" s="68">
        <f>D5/'Indicatore 1_Imprese registrate'!D4</f>
        <v>0.0266025641</v>
      </c>
      <c r="F5" s="67">
        <v>252.0</v>
      </c>
      <c r="G5" s="68">
        <f>F5/'Indicatore 1_Imprese registrate'!F4</f>
        <v>0.02734968526</v>
      </c>
      <c r="H5" s="68">
        <f t="shared" ref="H5:H13" si="1">(F5-D5)/D5</f>
        <v>0.01204819277</v>
      </c>
      <c r="I5" s="69"/>
      <c r="J5" s="70"/>
      <c r="K5" s="71"/>
      <c r="L5" s="72"/>
      <c r="M5" s="72"/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ht="15.75" customHeight="1">
      <c r="A6" s="63" t="s">
        <v>44</v>
      </c>
      <c r="B6" s="67">
        <v>29.0</v>
      </c>
      <c r="C6" s="68">
        <f>B6/ 'Indicatore 1_Imprese registrate'!B5</f>
        <v>0.2735849057</v>
      </c>
      <c r="D6" s="67">
        <v>26.0</v>
      </c>
      <c r="E6" s="68">
        <f>D6/'Indicatore 1_Imprese registrate'!D5</f>
        <v>0.2574257426</v>
      </c>
      <c r="F6" s="67">
        <v>23.0</v>
      </c>
      <c r="G6" s="68">
        <f>F6/'Indicatore 1_Imprese registrate'!F5</f>
        <v>0.23</v>
      </c>
      <c r="H6" s="68">
        <f t="shared" si="1"/>
        <v>-0.1153846154</v>
      </c>
      <c r="I6" s="69"/>
      <c r="J6" s="70"/>
      <c r="K6" s="71"/>
      <c r="L6" s="72"/>
      <c r="M6" s="72"/>
      <c r="N6" s="72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ht="15.75" customHeight="1">
      <c r="A7" s="63" t="s">
        <v>46</v>
      </c>
      <c r="B7" s="67">
        <v>8412.0</v>
      </c>
      <c r="C7" s="68">
        <f>B7/ 'Indicatore 1_Imprese registrate'!B6</f>
        <v>0.5783828383</v>
      </c>
      <c r="D7" s="67">
        <v>8055.0</v>
      </c>
      <c r="E7" s="68">
        <f>D7/'Indicatore 1_Imprese registrate'!D6</f>
        <v>0.5675332911</v>
      </c>
      <c r="F7" s="67">
        <v>7732.0</v>
      </c>
      <c r="G7" s="68">
        <f>F7/'Indicatore 1_Imprese registrate'!F6</f>
        <v>0.5562589928</v>
      </c>
      <c r="H7" s="68">
        <f t="shared" si="1"/>
        <v>-0.04009931719</v>
      </c>
      <c r="I7" s="69"/>
      <c r="J7" s="70"/>
      <c r="K7" s="71"/>
      <c r="L7" s="72"/>
      <c r="M7" s="72"/>
      <c r="N7" s="72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ht="15.75" customHeight="1">
      <c r="A8" s="63" t="s">
        <v>71</v>
      </c>
      <c r="B8" s="67">
        <v>74.0</v>
      </c>
      <c r="C8" s="68">
        <f>B8/ 'Indicatore 1_Imprese registrate'!B7</f>
        <v>0.1494949495</v>
      </c>
      <c r="D8" s="67">
        <v>71.0</v>
      </c>
      <c r="E8" s="68">
        <f>D8/'Indicatore 1_Imprese registrate'!D7</f>
        <v>0.145194274</v>
      </c>
      <c r="F8" s="67">
        <v>67.0</v>
      </c>
      <c r="G8" s="68">
        <f>F8/'Indicatore 1_Imprese registrate'!F7</f>
        <v>0.1370143149</v>
      </c>
      <c r="H8" s="68">
        <f t="shared" si="1"/>
        <v>-0.05633802817</v>
      </c>
      <c r="I8" s="69"/>
      <c r="J8" s="70"/>
      <c r="K8" s="71"/>
      <c r="L8" s="72"/>
      <c r="M8" s="72"/>
      <c r="N8" s="72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ht="15.75" customHeight="1">
      <c r="A9" s="63" t="s">
        <v>45</v>
      </c>
      <c r="B9" s="67">
        <v>12822.0</v>
      </c>
      <c r="C9" s="68">
        <f>B9/ 'Indicatore 1_Imprese registrate'!B8</f>
        <v>0.7052805281</v>
      </c>
      <c r="D9" s="67">
        <v>12292.0</v>
      </c>
      <c r="E9" s="68">
        <f>D9/'Indicatore 1_Imprese registrate'!D8</f>
        <v>0.6927802514</v>
      </c>
      <c r="F9" s="67">
        <v>11941.0</v>
      </c>
      <c r="G9" s="68">
        <f>F9/'Indicatore 1_Imprese registrate'!F8</f>
        <v>0.6832017393</v>
      </c>
      <c r="H9" s="68">
        <f t="shared" si="1"/>
        <v>-0.02855515783</v>
      </c>
      <c r="I9" s="69"/>
      <c r="J9" s="70"/>
      <c r="K9" s="71"/>
      <c r="L9" s="72"/>
      <c r="M9" s="72"/>
      <c r="N9" s="72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15.75" customHeight="1">
      <c r="A10" s="63" t="s">
        <v>43</v>
      </c>
      <c r="B10" s="67">
        <v>1896.0</v>
      </c>
      <c r="C10" s="68">
        <f>B10/ 'Indicatore 1_Imprese registrate'!B9</f>
        <v>0.0775713935</v>
      </c>
      <c r="D10" s="67">
        <v>1891.0</v>
      </c>
      <c r="E10" s="68">
        <f>D10/'Indicatore 1_Imprese registrate'!D9</f>
        <v>0.07889357086</v>
      </c>
      <c r="F10" s="67">
        <v>1879.0</v>
      </c>
      <c r="G10" s="68">
        <f>F10/'Indicatore 1_Imprese registrate'!F9</f>
        <v>0.0802374242</v>
      </c>
      <c r="H10" s="68">
        <f t="shared" si="1"/>
        <v>-0.006345848757</v>
      </c>
      <c r="I10" s="69"/>
      <c r="J10" s="70"/>
      <c r="K10" s="71"/>
      <c r="L10" s="72"/>
      <c r="M10" s="72"/>
      <c r="N10" s="72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</row>
    <row r="11" ht="15.75" customHeight="1">
      <c r="A11" s="63" t="s">
        <v>50</v>
      </c>
      <c r="B11" s="67">
        <v>1679.0</v>
      </c>
      <c r="C11" s="68">
        <f>B11/ 'Indicatore 1_Imprese registrate'!B10</f>
        <v>0.5937057992</v>
      </c>
      <c r="D11" s="67">
        <v>1575.0</v>
      </c>
      <c r="E11" s="68">
        <f>D11/'Indicatore 1_Imprese registrate'!D10</f>
        <v>0.5706521739</v>
      </c>
      <c r="F11" s="67">
        <v>1565.0</v>
      </c>
      <c r="G11" s="68">
        <f>F11/'Indicatore 1_Imprese registrate'!F10</f>
        <v>0.5641672675</v>
      </c>
      <c r="H11" s="68">
        <f t="shared" si="1"/>
        <v>-0.006349206349</v>
      </c>
      <c r="I11" s="69"/>
      <c r="J11" s="70"/>
      <c r="K11" s="71"/>
      <c r="L11" s="72"/>
      <c r="M11" s="72"/>
      <c r="N11" s="72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</row>
    <row r="12" ht="15.75" customHeight="1">
      <c r="A12" s="63" t="s">
        <v>49</v>
      </c>
      <c r="B12" s="67">
        <v>1007.0</v>
      </c>
      <c r="C12" s="68">
        <f>B12/ 'Indicatore 1_Imprese registrate'!B11</f>
        <v>0.1123758509</v>
      </c>
      <c r="D12" s="67">
        <v>977.0</v>
      </c>
      <c r="E12" s="68">
        <f>D12/'Indicatore 1_Imprese registrate'!D11</f>
        <v>0.1096028719</v>
      </c>
      <c r="F12" s="67">
        <v>954.0</v>
      </c>
      <c r="G12" s="68">
        <f>F12/'Indicatore 1_Imprese registrate'!F11</f>
        <v>0.1091783017</v>
      </c>
      <c r="H12" s="68">
        <f t="shared" si="1"/>
        <v>-0.02354145343</v>
      </c>
      <c r="I12" s="69"/>
      <c r="J12" s="70"/>
      <c r="K12" s="71"/>
      <c r="L12" s="72"/>
      <c r="M12" s="72"/>
      <c r="N12" s="72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</row>
    <row r="13" ht="15.75" customHeight="1">
      <c r="A13" s="63" t="s">
        <v>53</v>
      </c>
      <c r="B13" s="67">
        <v>403.0</v>
      </c>
      <c r="C13" s="68">
        <f>B13/ 'Indicatore 1_Imprese registrate'!B12</f>
        <v>0.1420514628</v>
      </c>
      <c r="D13" s="67">
        <v>418.0</v>
      </c>
      <c r="E13" s="68">
        <f>D13/'Indicatore 1_Imprese registrate'!D12</f>
        <v>0.1464098074</v>
      </c>
      <c r="F13" s="67">
        <v>422.0</v>
      </c>
      <c r="G13" s="68">
        <f>F13/'Indicatore 1_Imprese registrate'!F12</f>
        <v>0.1452667814</v>
      </c>
      <c r="H13" s="68">
        <f t="shared" si="1"/>
        <v>0.00956937799</v>
      </c>
      <c r="I13" s="69"/>
      <c r="J13" s="70"/>
      <c r="K13" s="71"/>
      <c r="L13" s="72"/>
      <c r="M13" s="72"/>
      <c r="N13" s="72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</row>
    <row r="14" ht="15.75" customHeight="1">
      <c r="A14" s="29" t="s">
        <v>55</v>
      </c>
      <c r="B14" s="67">
        <v>2.0</v>
      </c>
      <c r="C14" s="68">
        <f>B14/ 'Indicatore 1_Imprese registrate'!B13</f>
        <v>0.0006040471157</v>
      </c>
      <c r="D14" s="67">
        <v>2.0</v>
      </c>
      <c r="E14" s="68">
        <f>D14/'Indicatore 1_Imprese registrate'!D13</f>
        <v>0.0005911912504</v>
      </c>
      <c r="F14" s="67">
        <v>1.0</v>
      </c>
      <c r="G14" s="68">
        <f>F14/'Indicatore 1_Imprese registrate'!F13</f>
        <v>0.0002880184332</v>
      </c>
      <c r="H14" s="68">
        <v>0.0</v>
      </c>
      <c r="I14" s="69"/>
      <c r="J14" s="70"/>
      <c r="K14" s="71"/>
      <c r="L14" s="72"/>
      <c r="M14" s="72"/>
      <c r="N14" s="72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</row>
    <row r="15" ht="15.75" customHeight="1">
      <c r="A15" s="63" t="s">
        <v>48</v>
      </c>
      <c r="B15" s="67">
        <v>7.0</v>
      </c>
      <c r="C15" s="68">
        <f>B15/ 'Indicatore 1_Imprese registrate'!B14</f>
        <v>0.0007736516357</v>
      </c>
      <c r="D15" s="67">
        <v>6.0</v>
      </c>
      <c r="E15" s="68">
        <f>D15/'Indicatore 1_Imprese registrate'!D14</f>
        <v>0.0006609385327</v>
      </c>
      <c r="F15" s="67">
        <v>6.0</v>
      </c>
      <c r="G15" s="68">
        <f>F15/'Indicatore 1_Imprese registrate'!F14</f>
        <v>0.0006602112676</v>
      </c>
      <c r="H15" s="68">
        <f t="shared" ref="H15:H23" si="2">(F15-D15)/D15</f>
        <v>0</v>
      </c>
      <c r="I15" s="69"/>
      <c r="J15" s="70"/>
      <c r="K15" s="71"/>
      <c r="L15" s="72"/>
      <c r="M15" s="72"/>
      <c r="N15" s="72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</row>
    <row r="16" ht="15.75" customHeight="1">
      <c r="A16" s="63" t="s">
        <v>51</v>
      </c>
      <c r="B16" s="67">
        <v>559.0</v>
      </c>
      <c r="C16" s="68">
        <f>B16/ 'Indicatore 1_Imprese registrate'!B15</f>
        <v>0.08389614288</v>
      </c>
      <c r="D16" s="67">
        <v>559.0</v>
      </c>
      <c r="E16" s="68">
        <f>D16/'Indicatore 1_Imprese registrate'!D15</f>
        <v>0.07931328036</v>
      </c>
      <c r="F16" s="67">
        <v>554.0</v>
      </c>
      <c r="G16" s="68">
        <f>F16/'Indicatore 1_Imprese registrate'!F15</f>
        <v>0.07515940849</v>
      </c>
      <c r="H16" s="68">
        <f t="shared" si="2"/>
        <v>-0.008944543828</v>
      </c>
      <c r="I16" s="69"/>
      <c r="J16" s="70"/>
      <c r="K16" s="71"/>
      <c r="L16" s="72"/>
      <c r="M16" s="72"/>
      <c r="N16" s="72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ht="15.75" customHeight="1">
      <c r="A17" s="63" t="s">
        <v>54</v>
      </c>
      <c r="B17" s="67">
        <v>1424.0</v>
      </c>
      <c r="C17" s="68">
        <f>B17/ 'Indicatore 1_Imprese registrate'!B16</f>
        <v>0.3380816714</v>
      </c>
      <c r="D17" s="67">
        <v>1446.0</v>
      </c>
      <c r="E17" s="68">
        <f>D17/'Indicatore 1_Imprese registrate'!D16</f>
        <v>0.3448604818</v>
      </c>
      <c r="F17" s="67">
        <v>1438.0</v>
      </c>
      <c r="G17" s="68">
        <f>F17/'Indicatore 1_Imprese registrate'!F16</f>
        <v>0.3453410183</v>
      </c>
      <c r="H17" s="68">
        <f t="shared" si="2"/>
        <v>-0.005532503458</v>
      </c>
      <c r="I17" s="69"/>
      <c r="J17" s="70"/>
      <c r="K17" s="71"/>
      <c r="L17" s="72"/>
      <c r="M17" s="72"/>
      <c r="N17" s="72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ht="15.75" customHeight="1">
      <c r="A18" s="63" t="s">
        <v>57</v>
      </c>
      <c r="B18" s="67">
        <v>44.0</v>
      </c>
      <c r="C18" s="68">
        <f>B18/ 'Indicatore 1_Imprese registrate'!B17</f>
        <v>0.06367583213</v>
      </c>
      <c r="D18" s="67">
        <v>44.0</v>
      </c>
      <c r="E18" s="68">
        <f>D18/'Indicatore 1_Imprese registrate'!D17</f>
        <v>0.06241134752</v>
      </c>
      <c r="F18" s="67">
        <v>47.0</v>
      </c>
      <c r="G18" s="68">
        <f>F18/'Indicatore 1_Imprese registrate'!F17</f>
        <v>0.06518723994</v>
      </c>
      <c r="H18" s="68">
        <f t="shared" si="2"/>
        <v>0.06818181818</v>
      </c>
      <c r="I18" s="69"/>
      <c r="J18" s="70"/>
      <c r="K18" s="71"/>
      <c r="L18" s="72"/>
      <c r="M18" s="72"/>
      <c r="N18" s="72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</row>
    <row r="19" ht="15.75" customHeight="1">
      <c r="A19" s="63" t="s">
        <v>59</v>
      </c>
      <c r="B19" s="67">
        <v>5.0</v>
      </c>
      <c r="C19" s="68">
        <f>B19/ 'Indicatore 1_Imprese registrate'!B18</f>
        <v>0.006075334143</v>
      </c>
      <c r="D19" s="67">
        <v>5.0</v>
      </c>
      <c r="E19" s="68">
        <f>D19/'Indicatore 1_Imprese registrate'!D18</f>
        <v>0.005820721769</v>
      </c>
      <c r="F19" s="67">
        <v>3.0</v>
      </c>
      <c r="G19" s="68">
        <f>F19/'Indicatore 1_Imprese registrate'!F18</f>
        <v>0.003448275862</v>
      </c>
      <c r="H19" s="68">
        <f t="shared" si="2"/>
        <v>-0.4</v>
      </c>
      <c r="I19" s="69"/>
      <c r="J19" s="70"/>
      <c r="K19" s="71"/>
      <c r="L19" s="72"/>
      <c r="M19" s="72"/>
      <c r="N19" s="72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</row>
    <row r="20" ht="15.75" customHeight="1">
      <c r="A20" s="63" t="s">
        <v>72</v>
      </c>
      <c r="B20" s="67">
        <v>162.0</v>
      </c>
      <c r="C20" s="68">
        <f>B20/ 'Indicatore 1_Imprese registrate'!B19</f>
        <v>0.09157716224</v>
      </c>
      <c r="D20" s="67">
        <v>163.0</v>
      </c>
      <c r="E20" s="68">
        <f>D20/'Indicatore 1_Imprese registrate'!D19</f>
        <v>0.09015486726</v>
      </c>
      <c r="F20" s="67">
        <v>166.0</v>
      </c>
      <c r="G20" s="68">
        <f>F20/'Indicatore 1_Imprese registrate'!F19</f>
        <v>0.08905579399</v>
      </c>
      <c r="H20" s="68">
        <f t="shared" si="2"/>
        <v>0.01840490798</v>
      </c>
      <c r="I20" s="69"/>
      <c r="J20" s="70"/>
      <c r="K20" s="71"/>
      <c r="L20" s="72"/>
      <c r="M20" s="72"/>
      <c r="N20" s="72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</row>
    <row r="21" ht="15.75" customHeight="1">
      <c r="A21" s="63" t="s">
        <v>52</v>
      </c>
      <c r="B21" s="67">
        <v>4432.0</v>
      </c>
      <c r="C21" s="68">
        <f>B21/ 'Indicatore 1_Imprese registrate'!B20</f>
        <v>0.779321259</v>
      </c>
      <c r="D21" s="67">
        <v>4405.0</v>
      </c>
      <c r="E21" s="68">
        <f>D21/'Indicatore 1_Imprese registrate'!D20</f>
        <v>0.7734855136</v>
      </c>
      <c r="F21" s="67">
        <v>4472.0</v>
      </c>
      <c r="G21" s="68">
        <f>F21/'Indicatore 1_Imprese registrate'!F20</f>
        <v>0.7751776738</v>
      </c>
      <c r="H21" s="68">
        <f t="shared" si="2"/>
        <v>0.01520998865</v>
      </c>
      <c r="I21" s="69"/>
      <c r="J21" s="70"/>
      <c r="K21" s="71"/>
      <c r="L21" s="72"/>
      <c r="M21" s="72"/>
      <c r="N21" s="72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ht="15.75" customHeight="1">
      <c r="A22" s="29" t="s">
        <v>56</v>
      </c>
      <c r="B22" s="67">
        <v>9.0</v>
      </c>
      <c r="C22" s="68">
        <f>B22/ 'Indicatore 1_Imprese registrate'!B21</f>
        <v>0.002224969098</v>
      </c>
      <c r="D22" s="67">
        <v>9.0</v>
      </c>
      <c r="E22" s="68">
        <f>D22/'Indicatore 1_Imprese registrate'!D21</f>
        <v>0.00222606975</v>
      </c>
      <c r="F22" s="67">
        <v>6.0</v>
      </c>
      <c r="G22" s="68">
        <f>F22/'Indicatore 1_Imprese registrate'!F21</f>
        <v>0.001497005988</v>
      </c>
      <c r="H22" s="68">
        <f t="shared" si="2"/>
        <v>-0.3333333333</v>
      </c>
      <c r="I22" s="69"/>
      <c r="J22" s="70"/>
      <c r="K22" s="71"/>
      <c r="L22" s="72"/>
      <c r="M22" s="72"/>
      <c r="N22" s="72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ht="15.75" customHeight="1">
      <c r="A23" s="61" t="s">
        <v>60</v>
      </c>
      <c r="B23" s="67">
        <f>SUM(B4:B22)</f>
        <v>33222</v>
      </c>
      <c r="C23" s="68">
        <f>B23/ 'Indicatore 1_Imprese registrate'!B22</f>
        <v>0.2810255716</v>
      </c>
      <c r="D23" s="67">
        <f>SUM(D5:D22)</f>
        <v>32193</v>
      </c>
      <c r="E23" s="68">
        <f>D23/'Indicatore 1_Imprese registrate'!D22</f>
        <v>0.2746936756</v>
      </c>
      <c r="F23" s="67">
        <f>SUM(F5:F22)</f>
        <v>31528</v>
      </c>
      <c r="G23" s="68">
        <f>F23/'Indicatore 1_Imprese registrate'!F22</f>
        <v>0.2709918087</v>
      </c>
      <c r="H23" s="68">
        <f t="shared" si="2"/>
        <v>-0.02065666449</v>
      </c>
      <c r="I23" s="69"/>
      <c r="J23" s="70"/>
      <c r="K23" s="66"/>
      <c r="L23" s="73"/>
      <c r="M23" s="73"/>
      <c r="N23" s="73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ht="15.75" customHeight="1">
      <c r="A24" s="57" t="s">
        <v>62</v>
      </c>
      <c r="B24" s="57"/>
      <c r="C24" s="57"/>
      <c r="D24" s="57"/>
      <c r="E24" s="57"/>
      <c r="F24" s="57"/>
      <c r="G24" s="57"/>
      <c r="H24" s="57"/>
      <c r="I24" s="57"/>
      <c r="J24" s="70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ht="15.7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ht="15.75" customHeight="1">
      <c r="A26" s="23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ht="15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</row>
    <row r="28" ht="15.75" customHeight="1">
      <c r="A28" s="57" t="s">
        <v>73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</row>
    <row r="29" ht="15.75" customHeight="1">
      <c r="A29" s="57"/>
      <c r="B29" s="58">
        <v>2022.0</v>
      </c>
      <c r="C29" s="25"/>
      <c r="D29" s="58">
        <v>2023.0</v>
      </c>
      <c r="E29" s="25"/>
      <c r="F29" s="58">
        <v>2024.0</v>
      </c>
      <c r="G29" s="25"/>
      <c r="H29" s="7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ht="44.25" customHeight="1">
      <c r="A30" s="61" t="s">
        <v>36</v>
      </c>
      <c r="B30" s="63" t="s">
        <v>37</v>
      </c>
      <c r="C30" s="63" t="s">
        <v>74</v>
      </c>
      <c r="D30" s="63" t="s">
        <v>37</v>
      </c>
      <c r="E30" s="63" t="s">
        <v>74</v>
      </c>
      <c r="F30" s="63" t="s">
        <v>37</v>
      </c>
      <c r="G30" s="63" t="s">
        <v>74</v>
      </c>
      <c r="H30" s="65"/>
      <c r="I30" s="65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</row>
    <row r="31" ht="15.75" customHeight="1">
      <c r="A31" s="63" t="s">
        <v>70</v>
      </c>
      <c r="B31" s="67">
        <v>256.0</v>
      </c>
      <c r="C31" s="75">
        <f t="shared" ref="C31:C49" si="3">B31/$B$49</f>
        <v>0.007705737162</v>
      </c>
      <c r="D31" s="67">
        <v>249.0</v>
      </c>
      <c r="E31" s="76">
        <f t="shared" ref="E31:E49" si="4">D31/$D$49</f>
        <v>0.00773460069</v>
      </c>
      <c r="F31" s="67">
        <v>252.0</v>
      </c>
      <c r="G31" s="76">
        <f t="shared" ref="G31:G49" si="5">F31/$F$49</f>
        <v>0.007992895204</v>
      </c>
      <c r="H31" s="69"/>
      <c r="I31" s="7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</row>
    <row r="32" ht="15.75" customHeight="1">
      <c r="A32" s="63" t="s">
        <v>44</v>
      </c>
      <c r="B32" s="67">
        <v>29.0</v>
      </c>
      <c r="C32" s="75">
        <f t="shared" si="3"/>
        <v>0.0008729155379</v>
      </c>
      <c r="D32" s="67">
        <v>26.0</v>
      </c>
      <c r="E32" s="76">
        <f t="shared" si="4"/>
        <v>0.0008076289877</v>
      </c>
      <c r="F32" s="67">
        <v>23.0</v>
      </c>
      <c r="G32" s="76">
        <f t="shared" si="5"/>
        <v>0.0007295102766</v>
      </c>
      <c r="H32" s="69"/>
      <c r="I32" s="7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ht="15.75" customHeight="1">
      <c r="A33" s="63" t="s">
        <v>46</v>
      </c>
      <c r="B33" s="67">
        <v>8412.0</v>
      </c>
      <c r="C33" s="75">
        <f t="shared" si="3"/>
        <v>0.2532057071</v>
      </c>
      <c r="D33" s="67">
        <v>8055.0</v>
      </c>
      <c r="E33" s="76">
        <f t="shared" si="4"/>
        <v>0.2502096729</v>
      </c>
      <c r="F33" s="67">
        <v>7732.0</v>
      </c>
      <c r="G33" s="76">
        <f t="shared" si="5"/>
        <v>0.2452423243</v>
      </c>
      <c r="H33" s="69"/>
      <c r="I33" s="7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</row>
    <row r="34" ht="15.75" customHeight="1">
      <c r="A34" s="63" t="s">
        <v>71</v>
      </c>
      <c r="B34" s="67">
        <v>74.0</v>
      </c>
      <c r="C34" s="75">
        <f t="shared" si="3"/>
        <v>0.002227439648</v>
      </c>
      <c r="D34" s="67">
        <v>71.0</v>
      </c>
      <c r="E34" s="76">
        <f t="shared" si="4"/>
        <v>0.002205448389</v>
      </c>
      <c r="F34" s="67">
        <v>67.0</v>
      </c>
      <c r="G34" s="76">
        <f t="shared" si="5"/>
        <v>0.002125095154</v>
      </c>
      <c r="H34" s="69"/>
      <c r="I34" s="7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</row>
    <row r="35" ht="15.75" customHeight="1">
      <c r="A35" s="63" t="s">
        <v>45</v>
      </c>
      <c r="B35" s="67">
        <v>12822.0</v>
      </c>
      <c r="C35" s="75">
        <f t="shared" si="3"/>
        <v>0.3859490699</v>
      </c>
      <c r="D35" s="67">
        <v>12292.0</v>
      </c>
      <c r="E35" s="76">
        <f t="shared" si="4"/>
        <v>0.3818221352</v>
      </c>
      <c r="F35" s="67">
        <v>11941.0</v>
      </c>
      <c r="G35" s="76">
        <f t="shared" si="5"/>
        <v>0.3787427049</v>
      </c>
      <c r="H35" s="69"/>
      <c r="I35" s="7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</row>
    <row r="36" ht="15.75" customHeight="1">
      <c r="A36" s="63" t="s">
        <v>43</v>
      </c>
      <c r="B36" s="67">
        <v>1896.0</v>
      </c>
      <c r="C36" s="75">
        <f t="shared" si="3"/>
        <v>0.05707061586</v>
      </c>
      <c r="D36" s="67">
        <v>1891.0</v>
      </c>
      <c r="E36" s="76">
        <f t="shared" si="4"/>
        <v>0.05873947753</v>
      </c>
      <c r="F36" s="67">
        <v>1879.0</v>
      </c>
      <c r="G36" s="76">
        <f t="shared" si="5"/>
        <v>0.05959781781</v>
      </c>
      <c r="H36" s="69"/>
      <c r="I36" s="7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7" ht="15.75" customHeight="1">
      <c r="A37" s="63" t="s">
        <v>50</v>
      </c>
      <c r="B37" s="67">
        <v>1679.0</v>
      </c>
      <c r="C37" s="75">
        <f t="shared" si="3"/>
        <v>0.05053879959</v>
      </c>
      <c r="D37" s="67">
        <v>1575.0</v>
      </c>
      <c r="E37" s="76">
        <f t="shared" si="4"/>
        <v>0.04892367906</v>
      </c>
      <c r="F37" s="67">
        <v>1565.0</v>
      </c>
      <c r="G37" s="76">
        <f t="shared" si="5"/>
        <v>0.04963841665</v>
      </c>
      <c r="H37" s="69"/>
      <c r="I37" s="7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ht="26.25" customHeight="1">
      <c r="A38" s="63" t="s">
        <v>49</v>
      </c>
      <c r="B38" s="67">
        <v>1007.0</v>
      </c>
      <c r="C38" s="75">
        <f t="shared" si="3"/>
        <v>0.03031123954</v>
      </c>
      <c r="D38" s="67">
        <v>977.0</v>
      </c>
      <c r="E38" s="76">
        <f t="shared" si="4"/>
        <v>0.03034821234</v>
      </c>
      <c r="F38" s="67">
        <v>954.0</v>
      </c>
      <c r="G38" s="76">
        <f t="shared" si="5"/>
        <v>0.03025881756</v>
      </c>
      <c r="H38" s="69"/>
      <c r="I38" s="7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ht="15.75" customHeight="1">
      <c r="A39" s="63" t="s">
        <v>53</v>
      </c>
      <c r="B39" s="67">
        <v>403.0</v>
      </c>
      <c r="C39" s="75">
        <f t="shared" si="3"/>
        <v>0.01213051592</v>
      </c>
      <c r="D39" s="67">
        <v>418.0</v>
      </c>
      <c r="E39" s="76">
        <f t="shared" si="4"/>
        <v>0.01298418911</v>
      </c>
      <c r="F39" s="67">
        <v>422.0</v>
      </c>
      <c r="G39" s="76">
        <f t="shared" si="5"/>
        <v>0.01338492768</v>
      </c>
      <c r="H39" s="69"/>
      <c r="I39" s="7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</row>
    <row r="40" ht="15.75" customHeight="1">
      <c r="A40" s="29" t="s">
        <v>55</v>
      </c>
      <c r="B40" s="67">
        <v>2.0</v>
      </c>
      <c r="C40" s="75">
        <f t="shared" si="3"/>
        <v>0.00006020107158</v>
      </c>
      <c r="D40" s="67">
        <v>2.0</v>
      </c>
      <c r="E40" s="76">
        <f t="shared" si="4"/>
        <v>0.00006212530674</v>
      </c>
      <c r="F40" s="67">
        <v>1.0</v>
      </c>
      <c r="G40" s="76">
        <f t="shared" si="5"/>
        <v>0.00003171783811</v>
      </c>
      <c r="H40" s="69"/>
      <c r="I40" s="7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</row>
    <row r="41" ht="15.75" customHeight="1">
      <c r="A41" s="63" t="s">
        <v>48</v>
      </c>
      <c r="B41" s="67">
        <v>7.0</v>
      </c>
      <c r="C41" s="75">
        <f t="shared" si="3"/>
        <v>0.0002107037505</v>
      </c>
      <c r="D41" s="67">
        <v>6.0</v>
      </c>
      <c r="E41" s="76">
        <f t="shared" si="4"/>
        <v>0.0001863759202</v>
      </c>
      <c r="F41" s="67">
        <v>6.0</v>
      </c>
      <c r="G41" s="76">
        <f t="shared" si="5"/>
        <v>0.0001903070287</v>
      </c>
      <c r="H41" s="69"/>
      <c r="I41" s="7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</row>
    <row r="42" ht="15.75" customHeight="1">
      <c r="A42" s="63" t="s">
        <v>51</v>
      </c>
      <c r="B42" s="67">
        <v>559.0</v>
      </c>
      <c r="C42" s="75">
        <f t="shared" si="3"/>
        <v>0.01682619951</v>
      </c>
      <c r="D42" s="67">
        <v>559.0</v>
      </c>
      <c r="E42" s="76">
        <f t="shared" si="4"/>
        <v>0.01736402323</v>
      </c>
      <c r="F42" s="67">
        <v>554.0</v>
      </c>
      <c r="G42" s="76">
        <f t="shared" si="5"/>
        <v>0.01757168231</v>
      </c>
      <c r="H42" s="69"/>
      <c r="I42" s="7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</row>
    <row r="43" ht="15.75" customHeight="1">
      <c r="A43" s="63" t="s">
        <v>54</v>
      </c>
      <c r="B43" s="67">
        <v>1424.0</v>
      </c>
      <c r="C43" s="75">
        <f t="shared" si="3"/>
        <v>0.04286316296</v>
      </c>
      <c r="D43" s="67">
        <v>1446.0</v>
      </c>
      <c r="E43" s="76">
        <f t="shared" si="4"/>
        <v>0.04491659678</v>
      </c>
      <c r="F43" s="67">
        <v>1438.0</v>
      </c>
      <c r="G43" s="76">
        <f t="shared" si="5"/>
        <v>0.04561025121</v>
      </c>
      <c r="H43" s="69"/>
      <c r="I43" s="7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</row>
    <row r="44" ht="15.75" customHeight="1">
      <c r="A44" s="63" t="s">
        <v>57</v>
      </c>
      <c r="B44" s="67">
        <v>44.0</v>
      </c>
      <c r="C44" s="75">
        <f t="shared" si="3"/>
        <v>0.001324423575</v>
      </c>
      <c r="D44" s="67">
        <v>44.0</v>
      </c>
      <c r="E44" s="76">
        <f t="shared" si="4"/>
        <v>0.001366756748</v>
      </c>
      <c r="F44" s="67">
        <v>47.0</v>
      </c>
      <c r="G44" s="76">
        <f t="shared" si="5"/>
        <v>0.001490738391</v>
      </c>
      <c r="H44" s="69"/>
      <c r="I44" s="7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</row>
    <row r="45" ht="15.75" customHeight="1">
      <c r="A45" s="63" t="s">
        <v>59</v>
      </c>
      <c r="B45" s="67">
        <v>5.0</v>
      </c>
      <c r="C45" s="75">
        <f t="shared" si="3"/>
        <v>0.0001505026789</v>
      </c>
      <c r="D45" s="67">
        <v>5.0</v>
      </c>
      <c r="E45" s="76">
        <f t="shared" si="4"/>
        <v>0.0001553132669</v>
      </c>
      <c r="F45" s="67">
        <v>3.0</v>
      </c>
      <c r="G45" s="76">
        <f t="shared" si="5"/>
        <v>0.00009515351434</v>
      </c>
      <c r="H45" s="69"/>
      <c r="I45" s="7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</row>
    <row r="46" ht="15.75" customHeight="1">
      <c r="A46" s="63" t="s">
        <v>72</v>
      </c>
      <c r="B46" s="67">
        <v>162.0</v>
      </c>
      <c r="C46" s="75">
        <f t="shared" si="3"/>
        <v>0.004876286798</v>
      </c>
      <c r="D46" s="67">
        <v>163.0</v>
      </c>
      <c r="E46" s="76">
        <f t="shared" si="4"/>
        <v>0.0050632125</v>
      </c>
      <c r="F46" s="67">
        <v>166.0</v>
      </c>
      <c r="G46" s="76">
        <f t="shared" si="5"/>
        <v>0.005265161127</v>
      </c>
      <c r="H46" s="69"/>
      <c r="I46" s="7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</row>
    <row r="47" ht="15.75" customHeight="1">
      <c r="A47" s="63" t="s">
        <v>52</v>
      </c>
      <c r="B47" s="67">
        <v>4432.0</v>
      </c>
      <c r="C47" s="75">
        <f t="shared" si="3"/>
        <v>0.1334055746</v>
      </c>
      <c r="D47" s="67">
        <v>4405.0</v>
      </c>
      <c r="E47" s="76">
        <f t="shared" si="4"/>
        <v>0.1368309881</v>
      </c>
      <c r="F47" s="67">
        <v>4472.0</v>
      </c>
      <c r="G47" s="76">
        <f t="shared" si="5"/>
        <v>0.141842172</v>
      </c>
      <c r="H47" s="69"/>
      <c r="I47" s="7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</row>
    <row r="48" ht="15.75" customHeight="1">
      <c r="A48" s="29" t="s">
        <v>56</v>
      </c>
      <c r="B48" s="67">
        <v>9.0</v>
      </c>
      <c r="C48" s="75">
        <f t="shared" si="3"/>
        <v>0.0002709048221</v>
      </c>
      <c r="D48" s="67">
        <v>9.0</v>
      </c>
      <c r="E48" s="76">
        <f t="shared" si="4"/>
        <v>0.0002795638803</v>
      </c>
      <c r="F48" s="67">
        <v>6.0</v>
      </c>
      <c r="G48" s="76">
        <f t="shared" si="5"/>
        <v>0.0001903070287</v>
      </c>
      <c r="H48" s="69"/>
      <c r="I48" s="7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</row>
    <row r="49" ht="15.75" customHeight="1">
      <c r="A49" s="61" t="s">
        <v>60</v>
      </c>
      <c r="B49" s="67">
        <f>SUM(B30:B48)</f>
        <v>33222</v>
      </c>
      <c r="C49" s="75">
        <f t="shared" si="3"/>
        <v>1</v>
      </c>
      <c r="D49" s="67">
        <f>SUM(D31:D48)</f>
        <v>32193</v>
      </c>
      <c r="E49" s="76">
        <f t="shared" si="4"/>
        <v>1</v>
      </c>
      <c r="F49" s="67">
        <f>SUM(F31:F48)</f>
        <v>31528</v>
      </c>
      <c r="G49" s="76">
        <f t="shared" si="5"/>
        <v>1</v>
      </c>
      <c r="H49" s="69"/>
      <c r="I49" s="7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</row>
    <row r="50" ht="15.75" customHeight="1">
      <c r="A50" s="57" t="s">
        <v>62</v>
      </c>
      <c r="B50" s="57"/>
      <c r="C50" s="57"/>
      <c r="D50" s="57"/>
      <c r="E50" s="57"/>
      <c r="F50" s="57"/>
      <c r="G50" s="57"/>
      <c r="H50" s="57"/>
      <c r="I50" s="7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</row>
    <row r="51" ht="15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</row>
    <row r="52" ht="15.75" customHeight="1">
      <c r="A52" s="57" t="s">
        <v>75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</row>
    <row r="53" ht="15.75" customHeight="1">
      <c r="A53" s="66"/>
      <c r="B53" s="58">
        <v>2024.0</v>
      </c>
      <c r="C53" s="25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</row>
    <row r="54" ht="15.75" customHeight="1">
      <c r="A54" s="61" t="s">
        <v>36</v>
      </c>
      <c r="B54" s="78" t="s">
        <v>76</v>
      </c>
      <c r="C54" s="78" t="s">
        <v>38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</row>
    <row r="55" ht="15.75" customHeight="1">
      <c r="A55" s="63" t="s">
        <v>70</v>
      </c>
      <c r="B55" s="79">
        <v>1200.0</v>
      </c>
      <c r="C55" s="68">
        <f t="shared" ref="C55:C73" si="6">B55/$B$73</f>
        <v>0.005178574511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</row>
    <row r="56" ht="15.75" customHeight="1">
      <c r="A56" s="63" t="s">
        <v>44</v>
      </c>
      <c r="B56" s="79">
        <v>47.0</v>
      </c>
      <c r="C56" s="68">
        <f t="shared" si="6"/>
        <v>0.0002028275017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</row>
    <row r="57" ht="15.75" customHeight="1">
      <c r="A57" s="63" t="s">
        <v>46</v>
      </c>
      <c r="B57" s="79">
        <v>46461.0</v>
      </c>
      <c r="C57" s="68">
        <f t="shared" si="6"/>
        <v>0.2005014586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</row>
    <row r="58" ht="15.75" customHeight="1">
      <c r="A58" s="63" t="s">
        <v>71</v>
      </c>
      <c r="B58" s="79">
        <v>384.0</v>
      </c>
      <c r="C58" s="68">
        <f t="shared" si="6"/>
        <v>0.001657143844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</row>
    <row r="59" ht="15.75" customHeight="1">
      <c r="A59" s="63" t="s">
        <v>45</v>
      </c>
      <c r="B59" s="79">
        <v>93636.0</v>
      </c>
      <c r="C59" s="68">
        <f t="shared" si="6"/>
        <v>0.4040841691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</row>
    <row r="60" ht="15.75" customHeight="1">
      <c r="A60" s="63" t="s">
        <v>43</v>
      </c>
      <c r="B60" s="79">
        <v>11564.0</v>
      </c>
      <c r="C60" s="68">
        <f t="shared" si="6"/>
        <v>0.04990419637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</row>
    <row r="61" ht="15.75" customHeight="1">
      <c r="A61" s="63" t="s">
        <v>50</v>
      </c>
      <c r="B61" s="79">
        <v>14610.0</v>
      </c>
      <c r="C61" s="68">
        <f t="shared" si="6"/>
        <v>0.06304914467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</row>
    <row r="62" ht="15.75" customHeight="1">
      <c r="A62" s="63" t="s">
        <v>49</v>
      </c>
      <c r="B62" s="79">
        <v>6598.0</v>
      </c>
      <c r="C62" s="68">
        <f t="shared" si="6"/>
        <v>0.02847352885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</row>
    <row r="63" ht="15.75" customHeight="1">
      <c r="A63" s="63" t="s">
        <v>53</v>
      </c>
      <c r="B63" s="79">
        <v>3080.0</v>
      </c>
      <c r="C63" s="68">
        <f t="shared" si="6"/>
        <v>0.01329167458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</row>
    <row r="64" ht="15.75" customHeight="1">
      <c r="A64" s="29" t="s">
        <v>55</v>
      </c>
      <c r="B64" s="79">
        <v>5.0</v>
      </c>
      <c r="C64" s="68">
        <f t="shared" si="6"/>
        <v>0.0000215773938</v>
      </c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</row>
    <row r="65" ht="15.75" customHeight="1">
      <c r="A65" s="63" t="s">
        <v>48</v>
      </c>
      <c r="B65" s="79">
        <v>58.0</v>
      </c>
      <c r="C65" s="68">
        <f t="shared" si="6"/>
        <v>0.000250297768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</row>
    <row r="66" ht="15.75" customHeight="1">
      <c r="A66" s="63" t="s">
        <v>51</v>
      </c>
      <c r="B66" s="79">
        <v>4543.0</v>
      </c>
      <c r="C66" s="68">
        <f t="shared" si="6"/>
        <v>0.01960522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</row>
    <row r="67" ht="15.75" customHeight="1">
      <c r="A67" s="63" t="s">
        <v>54</v>
      </c>
      <c r="B67" s="79">
        <v>16126.0</v>
      </c>
      <c r="C67" s="68">
        <f t="shared" si="6"/>
        <v>0.06959141047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</row>
    <row r="68" ht="15.75" customHeight="1">
      <c r="A68" s="63" t="s">
        <v>57</v>
      </c>
      <c r="B68" s="79">
        <v>232.0</v>
      </c>
      <c r="C68" s="68">
        <f t="shared" si="6"/>
        <v>0.001001191072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</row>
    <row r="69" ht="15.75" customHeight="1">
      <c r="A69" s="63" t="s">
        <v>59</v>
      </c>
      <c r="B69" s="79">
        <v>86.0</v>
      </c>
      <c r="C69" s="68">
        <f t="shared" si="6"/>
        <v>0.0003711311733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</row>
    <row r="70" ht="15.75" customHeight="1">
      <c r="A70" s="63" t="s">
        <v>72</v>
      </c>
      <c r="B70" s="79">
        <v>1050.0</v>
      </c>
      <c r="C70" s="68">
        <f t="shared" si="6"/>
        <v>0.004531252697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</row>
    <row r="71" ht="15.75" customHeight="1">
      <c r="A71" s="63" t="s">
        <v>52</v>
      </c>
      <c r="B71" s="79">
        <v>31959.0</v>
      </c>
      <c r="C71" s="68">
        <f t="shared" si="6"/>
        <v>0.1379183857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</row>
    <row r="72" ht="15.75" customHeight="1">
      <c r="A72" s="29" t="s">
        <v>56</v>
      </c>
      <c r="B72" s="79">
        <v>85.0</v>
      </c>
      <c r="C72" s="68">
        <f t="shared" si="6"/>
        <v>0.0003668156945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</row>
    <row r="73" ht="15.75" customHeight="1">
      <c r="A73" s="61" t="s">
        <v>60</v>
      </c>
      <c r="B73" s="79">
        <f>SUM(B54:B72)</f>
        <v>231724</v>
      </c>
      <c r="C73" s="68">
        <f t="shared" si="6"/>
        <v>1</v>
      </c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</row>
    <row r="74" ht="15.75" customHeight="1">
      <c r="A74" s="57" t="s">
        <v>77</v>
      </c>
      <c r="B74" s="57"/>
      <c r="C74" s="73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</row>
    <row r="75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</row>
    <row r="76" ht="15.75" customHeight="1">
      <c r="A76" s="57" t="s">
        <v>78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</row>
    <row r="77" ht="15.75" customHeight="1">
      <c r="A77" s="66"/>
      <c r="B77" s="58">
        <v>2024.0</v>
      </c>
      <c r="C77" s="25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</row>
    <row r="78" ht="15.75" customHeight="1">
      <c r="A78" s="61" t="s">
        <v>36</v>
      </c>
      <c r="B78" s="78" t="s">
        <v>76</v>
      </c>
      <c r="C78" s="78" t="s">
        <v>38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</row>
    <row r="79" ht="15.75" customHeight="1">
      <c r="A79" s="63" t="s">
        <v>70</v>
      </c>
      <c r="B79" s="79">
        <v>10256.0</v>
      </c>
      <c r="C79" s="68">
        <f t="shared" ref="C79:C97" si="7">B79/$B$97</f>
        <v>0.008201926045</v>
      </c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</row>
    <row r="80" ht="15.75" customHeight="1">
      <c r="A80" s="63" t="s">
        <v>44</v>
      </c>
      <c r="B80" s="79">
        <v>462.0</v>
      </c>
      <c r="C80" s="68">
        <f t="shared" si="7"/>
        <v>0.0003694705375</v>
      </c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</row>
    <row r="81" ht="15.75" customHeight="1">
      <c r="A81" s="63" t="s">
        <v>46</v>
      </c>
      <c r="B81" s="79">
        <v>262111.0</v>
      </c>
      <c r="C81" s="68">
        <f t="shared" si="7"/>
        <v>0.2096153508</v>
      </c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</row>
    <row r="82" ht="15.75" customHeight="1">
      <c r="A82" s="63" t="s">
        <v>71</v>
      </c>
      <c r="B82" s="79">
        <v>2222.0</v>
      </c>
      <c r="C82" s="68">
        <f t="shared" si="7"/>
        <v>0.001776977347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</row>
    <row r="83" ht="15.75" customHeight="1">
      <c r="A83" s="63" t="s">
        <v>45</v>
      </c>
      <c r="B83" s="79">
        <v>484626.0</v>
      </c>
      <c r="C83" s="68">
        <f t="shared" si="7"/>
        <v>0.3875649972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</row>
    <row r="84" ht="15.75" customHeight="1">
      <c r="A84" s="63" t="s">
        <v>43</v>
      </c>
      <c r="B84" s="79">
        <v>77959.0</v>
      </c>
      <c r="C84" s="68">
        <f t="shared" si="7"/>
        <v>0.06234535419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</row>
    <row r="85" ht="15.75" customHeight="1">
      <c r="A85" s="63" t="s">
        <v>50</v>
      </c>
      <c r="B85" s="79">
        <v>73088.0</v>
      </c>
      <c r="C85" s="68">
        <f t="shared" si="7"/>
        <v>0.05844991915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</row>
    <row r="86" ht="15.75" customHeight="1">
      <c r="A86" s="63" t="s">
        <v>49</v>
      </c>
      <c r="B86" s="79">
        <v>42924.0</v>
      </c>
      <c r="C86" s="68">
        <f t="shared" si="7"/>
        <v>0.03432717176</v>
      </c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</row>
    <row r="87" ht="15.75" customHeight="1">
      <c r="A87" s="63" t="s">
        <v>53</v>
      </c>
      <c r="B87" s="79">
        <v>14917.0</v>
      </c>
      <c r="C87" s="68">
        <f t="shared" si="7"/>
        <v>0.01192941993</v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</row>
    <row r="88" ht="15.75" customHeight="1">
      <c r="A88" s="29" t="s">
        <v>55</v>
      </c>
      <c r="B88" s="79">
        <v>90.0</v>
      </c>
      <c r="C88" s="68">
        <f t="shared" si="7"/>
        <v>0.00007197478004</v>
      </c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</row>
    <row r="89" ht="15.75" customHeight="1">
      <c r="A89" s="63" t="s">
        <v>48</v>
      </c>
      <c r="B89" s="79">
        <v>297.0</v>
      </c>
      <c r="C89" s="68">
        <f t="shared" si="7"/>
        <v>0.0002375167741</v>
      </c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</row>
    <row r="90" ht="15.75" customHeight="1">
      <c r="A90" s="63" t="s">
        <v>51</v>
      </c>
      <c r="B90" s="79">
        <v>23681.0</v>
      </c>
      <c r="C90" s="68">
        <f t="shared" si="7"/>
        <v>0.01893816407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</row>
    <row r="91" ht="15.75" customHeight="1">
      <c r="A91" s="63" t="s">
        <v>54</v>
      </c>
      <c r="B91" s="79">
        <v>58619.0</v>
      </c>
      <c r="C91" s="68">
        <f t="shared" si="7"/>
        <v>0.04687877368</v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</row>
    <row r="92" ht="15.75" customHeight="1">
      <c r="A92" s="63" t="s">
        <v>57</v>
      </c>
      <c r="B92" s="79">
        <v>2162.0</v>
      </c>
      <c r="C92" s="68">
        <f t="shared" si="7"/>
        <v>0.00172899416</v>
      </c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</row>
    <row r="93" ht="15.75" customHeight="1">
      <c r="A93" s="63" t="s">
        <v>59</v>
      </c>
      <c r="B93" s="79">
        <v>712.0</v>
      </c>
      <c r="C93" s="68">
        <f t="shared" si="7"/>
        <v>0.0005694004821</v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</row>
    <row r="94" ht="15.75" customHeight="1">
      <c r="A94" s="63" t="s">
        <v>72</v>
      </c>
      <c r="B94" s="79">
        <v>6262.0</v>
      </c>
      <c r="C94" s="68">
        <f t="shared" si="7"/>
        <v>0.005007845251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</row>
    <row r="95" ht="15.75" customHeight="1">
      <c r="A95" s="63" t="s">
        <v>52</v>
      </c>
      <c r="B95" s="79">
        <v>188922.0</v>
      </c>
      <c r="C95" s="68">
        <f t="shared" si="7"/>
        <v>0.1510846599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</row>
    <row r="96" ht="15.75" customHeight="1">
      <c r="A96" s="29" t="s">
        <v>56</v>
      </c>
      <c r="B96" s="79">
        <v>1128.0</v>
      </c>
      <c r="C96" s="68">
        <f t="shared" si="7"/>
        <v>0.0009020839098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</row>
    <row r="97" ht="15.75" customHeight="1">
      <c r="A97" s="61" t="s">
        <v>60</v>
      </c>
      <c r="B97" s="79">
        <f>SUM(B78:B96)</f>
        <v>1250438</v>
      </c>
      <c r="C97" s="68">
        <f t="shared" si="7"/>
        <v>1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</row>
    <row r="98" ht="15.75" customHeight="1">
      <c r="A98" s="80" t="s">
        <v>79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</row>
    <row r="99" ht="15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</row>
    <row r="100" ht="15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</row>
    <row r="101" ht="15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</row>
    <row r="102" ht="15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</row>
    <row r="103" ht="15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</row>
    <row r="104" ht="15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</row>
    <row r="105" ht="15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</row>
    <row r="106" ht="15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</row>
    <row r="107" ht="15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</row>
    <row r="108" ht="15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</row>
    <row r="109" ht="15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</row>
    <row r="110" ht="15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</row>
    <row r="111" ht="15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</row>
    <row r="112" ht="15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</row>
    <row r="113" ht="15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</row>
    <row r="114" ht="15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</row>
    <row r="115" ht="15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</row>
    <row r="116" ht="15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</row>
    <row r="117" ht="15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</row>
    <row r="118" ht="15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</row>
    <row r="119" ht="15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</row>
    <row r="120" ht="15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</row>
    <row r="121" ht="15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</row>
    <row r="122" ht="15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</row>
    <row r="123" ht="15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</row>
    <row r="124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</row>
    <row r="125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</row>
    <row r="1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</row>
    <row r="127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</row>
    <row r="128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</row>
    <row r="129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</row>
    <row r="130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</row>
    <row r="131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</row>
    <row r="132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</row>
    <row r="133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</row>
    <row r="134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</row>
    <row r="135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</row>
    <row r="13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</row>
    <row r="137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</row>
    <row r="138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</row>
    <row r="139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</row>
    <row r="140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</row>
    <row r="141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</row>
    <row r="142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</row>
    <row r="143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</row>
    <row r="144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</row>
    <row r="145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</row>
    <row r="14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</row>
    <row r="147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</row>
    <row r="148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</row>
    <row r="149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</row>
    <row r="150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</row>
    <row r="151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</row>
    <row r="152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</row>
    <row r="153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</row>
    <row r="154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</row>
    <row r="155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</row>
    <row r="15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</row>
    <row r="157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</row>
    <row r="158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</row>
    <row r="159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</row>
    <row r="160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</row>
    <row r="161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</row>
    <row r="162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</row>
    <row r="163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</row>
    <row r="164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</row>
    <row r="165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</row>
    <row r="16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</row>
    <row r="167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</row>
    <row r="168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</row>
    <row r="169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</row>
    <row r="170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</row>
    <row r="171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</row>
    <row r="172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</row>
    <row r="173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</row>
    <row r="174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</row>
    <row r="175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</row>
    <row r="17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</row>
    <row r="177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</row>
    <row r="178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</row>
    <row r="959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</row>
    <row r="960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</row>
    <row r="961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</row>
    <row r="962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</row>
    <row r="963" ht="15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</row>
    <row r="964" ht="15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</row>
    <row r="965" ht="15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</row>
    <row r="966" ht="15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</row>
    <row r="967" ht="15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</row>
    <row r="968" ht="15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</row>
    <row r="969" ht="15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</row>
    <row r="970" ht="15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</row>
    <row r="971" ht="15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</row>
    <row r="972" ht="15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</row>
    <row r="973" ht="15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</row>
    <row r="974" ht="15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</row>
    <row r="975" ht="15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</row>
    <row r="976" ht="15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</row>
    <row r="977" ht="15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</row>
    <row r="978" ht="15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</row>
    <row r="979" ht="15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</row>
    <row r="980" ht="15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</row>
    <row r="981" ht="15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</row>
    <row r="982" ht="15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</row>
    <row r="983" ht="15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</row>
    <row r="984" ht="15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</row>
    <row r="985" ht="15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</row>
    <row r="986" ht="15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</row>
    <row r="987" ht="15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</row>
    <row r="988" ht="15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</row>
    <row r="989" ht="15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</row>
    <row r="990" ht="15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</row>
    <row r="991" ht="15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</row>
    <row r="992" ht="15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  <c r="AA992" s="57"/>
      <c r="AB992" s="57"/>
      <c r="AC992" s="57"/>
    </row>
    <row r="993" ht="15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  <c r="AA993" s="57"/>
      <c r="AB993" s="57"/>
      <c r="AC993" s="57"/>
    </row>
    <row r="994" ht="15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  <c r="AA994" s="57"/>
      <c r="AB994" s="57"/>
      <c r="AC994" s="57"/>
    </row>
    <row r="995" ht="15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  <c r="AA995" s="57"/>
      <c r="AB995" s="57"/>
      <c r="AC995" s="57"/>
    </row>
    <row r="996" ht="15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  <c r="AA996" s="57"/>
      <c r="AB996" s="57"/>
      <c r="AC996" s="57"/>
    </row>
    <row r="997" ht="15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  <c r="AA997" s="57"/>
      <c r="AB997" s="57"/>
      <c r="AC997" s="57"/>
    </row>
    <row r="998" ht="15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  <c r="AC998" s="57"/>
    </row>
    <row r="999" ht="15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  <c r="AC999" s="57"/>
    </row>
    <row r="1000" ht="15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  <c r="AA1000" s="57"/>
      <c r="AB1000" s="57"/>
      <c r="AC1000" s="57"/>
    </row>
    <row r="1001" ht="15.75" customHeight="1">
      <c r="A1001" s="57"/>
      <c r="B1001" s="57"/>
      <c r="C1001" s="57"/>
      <c r="D1001" s="57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57"/>
    </row>
  </sheetData>
  <mergeCells count="10">
    <mergeCell ref="B29:C29"/>
    <mergeCell ref="B53:C53"/>
    <mergeCell ref="B77:C77"/>
    <mergeCell ref="B3:C3"/>
    <mergeCell ref="D3:E3"/>
    <mergeCell ref="F3:H3"/>
    <mergeCell ref="I3:K3"/>
    <mergeCell ref="D29:E29"/>
    <mergeCell ref="F29:G29"/>
    <mergeCell ref="H29:I2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sheetData>
    <row r="1" ht="15.75" customHeight="1">
      <c r="A1" s="81" t="s">
        <v>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57"/>
      <c r="R1" s="57"/>
      <c r="S1" s="57"/>
      <c r="T1" s="57"/>
    </row>
    <row r="2" ht="15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57"/>
      <c r="R2" s="57"/>
      <c r="S2" s="57"/>
      <c r="T2" s="57"/>
    </row>
    <row r="3" ht="15.75" customHeight="1">
      <c r="A3" s="26"/>
      <c r="B3" s="82"/>
      <c r="D3" s="82"/>
      <c r="E3" s="82"/>
      <c r="F3" s="82"/>
      <c r="G3" s="82"/>
      <c r="H3" s="82"/>
      <c r="N3" s="26"/>
      <c r="O3" s="26"/>
      <c r="P3" s="26"/>
      <c r="Q3" s="57"/>
      <c r="R3" s="57"/>
      <c r="S3" s="57"/>
      <c r="T3" s="57"/>
    </row>
    <row r="4" ht="15.75" customHeight="1">
      <c r="A4" s="26"/>
      <c r="B4" s="24">
        <v>2023.0</v>
      </c>
      <c r="C4" s="25"/>
      <c r="D4" s="26"/>
      <c r="F4" s="26"/>
      <c r="H4" s="26"/>
      <c r="J4" s="26"/>
      <c r="L4" s="26"/>
      <c r="N4" s="26"/>
      <c r="O4" s="26"/>
      <c r="P4" s="26"/>
      <c r="Q4" s="57"/>
      <c r="R4" s="57"/>
      <c r="S4" s="57"/>
      <c r="T4" s="57"/>
    </row>
    <row r="5" ht="15.75" customHeight="1">
      <c r="A5" s="26"/>
      <c r="B5" s="64" t="s">
        <v>81</v>
      </c>
      <c r="C5" s="64" t="s">
        <v>38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26"/>
      <c r="O5" s="26"/>
      <c r="P5" s="26"/>
      <c r="Q5" s="57"/>
      <c r="R5" s="57"/>
      <c r="S5" s="57"/>
      <c r="T5" s="57"/>
    </row>
    <row r="6" ht="15.75" customHeight="1">
      <c r="A6" s="27" t="s">
        <v>82</v>
      </c>
      <c r="B6" s="84">
        <v>2606701.0</v>
      </c>
      <c r="C6" s="85">
        <v>0.7956331304597315</v>
      </c>
      <c r="D6" s="86"/>
      <c r="E6" s="87"/>
      <c r="F6" s="86"/>
      <c r="G6" s="87"/>
      <c r="H6" s="86"/>
      <c r="I6" s="87"/>
      <c r="J6" s="86"/>
      <c r="K6" s="87"/>
      <c r="L6" s="86"/>
      <c r="M6" s="87"/>
      <c r="N6" s="26"/>
      <c r="O6" s="26"/>
      <c r="P6" s="26"/>
      <c r="Q6" s="57"/>
      <c r="R6" s="57"/>
      <c r="S6" s="57"/>
      <c r="T6" s="57"/>
    </row>
    <row r="7" ht="15.75" customHeight="1">
      <c r="A7" s="27" t="s">
        <v>83</v>
      </c>
      <c r="B7" s="88">
        <v>669559.0</v>
      </c>
      <c r="C7" s="85">
        <v>0.20436686954026848</v>
      </c>
      <c r="D7" s="86"/>
      <c r="E7" s="87"/>
      <c r="F7" s="86"/>
      <c r="G7" s="87"/>
      <c r="H7" s="89"/>
      <c r="I7" s="87"/>
      <c r="J7" s="86"/>
      <c r="K7" s="87"/>
      <c r="L7" s="86"/>
      <c r="M7" s="87"/>
      <c r="N7" s="26"/>
      <c r="O7" s="26"/>
      <c r="P7" s="26"/>
      <c r="Q7" s="57"/>
      <c r="R7" s="57"/>
      <c r="S7" s="57"/>
      <c r="T7" s="57"/>
    </row>
    <row r="8" ht="15.75" customHeight="1">
      <c r="A8" s="27" t="s">
        <v>84</v>
      </c>
      <c r="B8" s="84" t="s">
        <v>85</v>
      </c>
      <c r="C8" s="85" t="s">
        <v>85</v>
      </c>
      <c r="D8" s="86"/>
      <c r="E8" s="87"/>
      <c r="F8" s="86"/>
      <c r="G8" s="87"/>
      <c r="H8" s="86"/>
      <c r="I8" s="87"/>
      <c r="J8" s="86"/>
      <c r="K8" s="87"/>
      <c r="L8" s="86"/>
      <c r="M8" s="87"/>
      <c r="N8" s="26"/>
      <c r="O8" s="26"/>
      <c r="P8" s="26"/>
      <c r="Q8" s="57"/>
      <c r="R8" s="57"/>
      <c r="S8" s="57"/>
      <c r="T8" s="57"/>
    </row>
    <row r="9" ht="15.75" customHeight="1">
      <c r="A9" s="27" t="s">
        <v>60</v>
      </c>
      <c r="B9" s="84">
        <v>3276260.0</v>
      </c>
      <c r="C9" s="85">
        <v>1.0</v>
      </c>
      <c r="D9" s="86"/>
      <c r="E9" s="87"/>
      <c r="F9" s="86"/>
      <c r="G9" s="87"/>
      <c r="H9" s="86"/>
      <c r="I9" s="87"/>
      <c r="J9" s="86"/>
      <c r="K9" s="87"/>
      <c r="L9" s="86"/>
      <c r="M9" s="87"/>
      <c r="N9" s="26"/>
      <c r="O9" s="26"/>
      <c r="P9" s="26"/>
      <c r="Q9" s="57"/>
      <c r="R9" s="57"/>
      <c r="S9" s="57"/>
      <c r="T9" s="57"/>
    </row>
    <row r="10" ht="15.75" customHeight="1">
      <c r="A10" s="40" t="s">
        <v>61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57"/>
      <c r="R10" s="57"/>
      <c r="S10" s="57"/>
      <c r="T10" s="57"/>
    </row>
    <row r="11" ht="15.75" customHeight="1">
      <c r="A11" s="26"/>
      <c r="B11" s="89"/>
      <c r="C11" s="89"/>
      <c r="D11" s="57"/>
      <c r="E11" s="5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57"/>
      <c r="R11" s="57"/>
      <c r="S11" s="57"/>
      <c r="T11" s="57"/>
    </row>
    <row r="12" ht="15.75" customHeight="1">
      <c r="A12" s="81" t="s">
        <v>86</v>
      </c>
      <c r="B12" s="57"/>
      <c r="C12" s="57"/>
      <c r="D12" s="57"/>
      <c r="E12" s="5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57"/>
      <c r="R12" s="57"/>
      <c r="S12" s="57"/>
      <c r="T12" s="57"/>
    </row>
    <row r="13" ht="15.75" customHeight="1">
      <c r="A13" s="26"/>
      <c r="B13" s="24">
        <v>2023.0</v>
      </c>
      <c r="C13" s="25"/>
      <c r="D13" s="26"/>
      <c r="H13" s="26"/>
      <c r="I13" s="26"/>
      <c r="J13" s="26"/>
      <c r="K13" s="26"/>
      <c r="L13" s="26"/>
      <c r="M13" s="26"/>
      <c r="N13" s="26"/>
      <c r="O13" s="26"/>
      <c r="P13" s="26"/>
      <c r="Q13" s="57"/>
      <c r="R13" s="57"/>
      <c r="S13" s="57"/>
      <c r="T13" s="57"/>
    </row>
    <row r="14" ht="15.75" customHeight="1">
      <c r="A14" s="26"/>
      <c r="B14" s="64" t="s">
        <v>81</v>
      </c>
      <c r="C14" s="64" t="s">
        <v>38</v>
      </c>
      <c r="D14" s="83"/>
      <c r="E14" s="83"/>
      <c r="F14" s="83"/>
      <c r="G14" s="83"/>
      <c r="H14" s="26"/>
      <c r="I14" s="26"/>
      <c r="J14" s="26"/>
      <c r="K14" s="26"/>
      <c r="L14" s="26"/>
      <c r="M14" s="26"/>
      <c r="N14" s="26"/>
      <c r="O14" s="26"/>
      <c r="P14" s="26"/>
      <c r="Q14" s="57"/>
      <c r="R14" s="57"/>
      <c r="S14" s="57"/>
      <c r="T14" s="57"/>
    </row>
    <row r="15" ht="15.75" customHeight="1">
      <c r="A15" s="27" t="s">
        <v>82</v>
      </c>
      <c r="B15" s="84">
        <v>2.29497526E8</v>
      </c>
      <c r="C15" s="90">
        <f t="shared" ref="C15:C18" si="1">B15/$B$18</f>
        <v>0.561002928</v>
      </c>
      <c r="D15" s="86"/>
      <c r="E15" s="91"/>
      <c r="F15" s="91"/>
      <c r="G15" s="91"/>
      <c r="H15" s="26"/>
      <c r="I15" s="26"/>
      <c r="J15" s="26"/>
      <c r="K15" s="26"/>
      <c r="L15" s="26"/>
      <c r="M15" s="26"/>
      <c r="N15" s="26"/>
      <c r="O15" s="26"/>
      <c r="P15" s="26"/>
      <c r="Q15" s="57"/>
      <c r="R15" s="57"/>
      <c r="S15" s="57"/>
      <c r="T15" s="57"/>
    </row>
    <row r="16" ht="15.75" customHeight="1">
      <c r="A16" s="27" t="s">
        <v>83</v>
      </c>
      <c r="B16" s="88">
        <v>1.77920448E8</v>
      </c>
      <c r="C16" s="90">
        <f t="shared" si="1"/>
        <v>0.4349236091</v>
      </c>
      <c r="D16" s="86"/>
      <c r="E16" s="91"/>
      <c r="F16" s="91"/>
      <c r="G16" s="91"/>
      <c r="H16" s="26"/>
      <c r="I16" s="26"/>
      <c r="J16" s="26"/>
      <c r="K16" s="26"/>
      <c r="L16" s="26"/>
      <c r="M16" s="26"/>
      <c r="N16" s="26"/>
      <c r="O16" s="26"/>
      <c r="P16" s="26"/>
      <c r="Q16" s="57"/>
      <c r="R16" s="57"/>
      <c r="S16" s="57"/>
      <c r="T16" s="57"/>
    </row>
    <row r="17" ht="15.75" customHeight="1">
      <c r="A17" s="27" t="s">
        <v>84</v>
      </c>
      <c r="B17" s="84">
        <v>1666390.0</v>
      </c>
      <c r="C17" s="90">
        <f t="shared" si="1"/>
        <v>0.00407346295</v>
      </c>
      <c r="D17" s="86"/>
      <c r="E17" s="82"/>
      <c r="F17" s="91"/>
      <c r="G17" s="82"/>
      <c r="H17" s="26"/>
      <c r="I17" s="26"/>
      <c r="J17" s="26"/>
      <c r="K17" s="26"/>
      <c r="L17" s="26"/>
      <c r="M17" s="26"/>
      <c r="N17" s="26"/>
      <c r="O17" s="26"/>
      <c r="P17" s="26"/>
      <c r="Q17" s="57"/>
      <c r="R17" s="57"/>
      <c r="S17" s="57"/>
      <c r="T17" s="57"/>
    </row>
    <row r="18" ht="15.75" customHeight="1">
      <c r="A18" s="27" t="s">
        <v>60</v>
      </c>
      <c r="B18" s="84">
        <f>SUM(B15:B17)</f>
        <v>409084364</v>
      </c>
      <c r="C18" s="90">
        <f t="shared" si="1"/>
        <v>1</v>
      </c>
      <c r="D18" s="86"/>
      <c r="E18" s="91"/>
      <c r="F18" s="91"/>
      <c r="G18" s="91"/>
      <c r="H18" s="26"/>
      <c r="I18" s="26"/>
      <c r="J18" s="26"/>
      <c r="K18" s="26"/>
      <c r="L18" s="26"/>
      <c r="M18" s="26"/>
      <c r="N18" s="26"/>
      <c r="O18" s="26"/>
      <c r="P18" s="26"/>
      <c r="Q18" s="57"/>
      <c r="R18" s="57"/>
      <c r="S18" s="57"/>
      <c r="T18" s="57"/>
    </row>
    <row r="19" ht="15.75" customHeight="1">
      <c r="A19" s="92" t="s">
        <v>87</v>
      </c>
      <c r="B19" s="82"/>
      <c r="C19" s="89"/>
      <c r="D19" s="57"/>
      <c r="E19" s="5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57"/>
      <c r="R19" s="57"/>
      <c r="S19" s="57"/>
      <c r="T19" s="57"/>
    </row>
    <row r="20" ht="15.75" customHeight="1">
      <c r="A20" s="26"/>
      <c r="B20" s="82"/>
      <c r="C20" s="89"/>
      <c r="D20" s="57"/>
      <c r="E20" s="5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57"/>
      <c r="R20" s="57"/>
      <c r="S20" s="57"/>
      <c r="T20" s="57"/>
    </row>
    <row r="21" ht="15.75" customHeight="1">
      <c r="A21" s="81" t="s">
        <v>88</v>
      </c>
      <c r="B21" s="82"/>
      <c r="C21" s="89"/>
      <c r="D21" s="57"/>
      <c r="E21" s="5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57"/>
      <c r="R21" s="57"/>
      <c r="S21" s="57"/>
      <c r="T21" s="57"/>
    </row>
    <row r="22" ht="15.75" customHeight="1">
      <c r="A22" s="26"/>
      <c r="B22" s="24">
        <v>2023.0</v>
      </c>
      <c r="C22" s="25"/>
      <c r="D22" s="57"/>
      <c r="E22" s="5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57"/>
      <c r="R22" s="57"/>
      <c r="S22" s="57"/>
      <c r="T22" s="57"/>
    </row>
    <row r="23" ht="15.75" customHeight="1">
      <c r="A23" s="26"/>
      <c r="B23" s="64" t="s">
        <v>81</v>
      </c>
      <c r="C23" s="64" t="s">
        <v>38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57"/>
      <c r="R23" s="57"/>
      <c r="S23" s="57"/>
      <c r="T23" s="57"/>
    </row>
    <row r="24" ht="15.75" customHeight="1">
      <c r="A24" s="27" t="s">
        <v>82</v>
      </c>
      <c r="B24" s="84">
        <v>5.6143446E7</v>
      </c>
      <c r="C24" s="90">
        <f t="shared" ref="C24:C27" si="2">B24/$B$27</f>
        <v>0.7161848361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57"/>
      <c r="R24" s="57"/>
      <c r="S24" s="57"/>
      <c r="T24" s="57"/>
    </row>
    <row r="25" ht="15.75" customHeight="1">
      <c r="A25" s="27" t="s">
        <v>83</v>
      </c>
      <c r="B25" s="88">
        <v>2.2160632E7</v>
      </c>
      <c r="C25" s="90">
        <f t="shared" si="2"/>
        <v>0.2826885367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57"/>
      <c r="R25" s="57"/>
      <c r="S25" s="57"/>
      <c r="T25" s="57"/>
    </row>
    <row r="26" ht="15.75" customHeight="1">
      <c r="A26" s="27" t="s">
        <v>84</v>
      </c>
      <c r="B26" s="84">
        <v>88319.0</v>
      </c>
      <c r="C26" s="90">
        <f t="shared" si="2"/>
        <v>0.001126627114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57"/>
      <c r="R26" s="57"/>
      <c r="S26" s="57"/>
      <c r="T26" s="57"/>
    </row>
    <row r="27" ht="15.75" customHeight="1">
      <c r="A27" s="27" t="s">
        <v>60</v>
      </c>
      <c r="B27" s="84">
        <v>7.8392397E7</v>
      </c>
      <c r="C27" s="90">
        <f t="shared" si="2"/>
        <v>1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57"/>
      <c r="R27" s="57"/>
      <c r="S27" s="57"/>
      <c r="T27" s="57"/>
    </row>
    <row r="28" ht="15.75" customHeight="1">
      <c r="A28" s="92" t="s">
        <v>87</v>
      </c>
      <c r="B28" s="57"/>
      <c r="C28" s="5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57"/>
      <c r="R28" s="57"/>
      <c r="S28" s="57"/>
      <c r="T28" s="57"/>
    </row>
    <row r="29" ht="15.75" customHeight="1">
      <c r="A29" s="57"/>
      <c r="B29" s="57"/>
      <c r="C29" s="57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57"/>
      <c r="R29" s="57"/>
      <c r="S29" s="57"/>
      <c r="T29" s="57"/>
    </row>
    <row r="30" ht="15.75" customHeight="1">
      <c r="A30" s="57"/>
      <c r="B30" s="57"/>
      <c r="C30" s="5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57"/>
      <c r="R30" s="57"/>
      <c r="S30" s="57"/>
      <c r="T30" s="57"/>
    </row>
    <row r="31" ht="15.75" customHeight="1">
      <c r="A31" s="57"/>
      <c r="B31" s="57"/>
      <c r="C31" s="5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57"/>
      <c r="R31" s="57"/>
      <c r="S31" s="57"/>
      <c r="T31" s="57"/>
    </row>
    <row r="32" ht="15.75" customHeight="1">
      <c r="A32" s="57"/>
      <c r="B32" s="57"/>
      <c r="C32" s="5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57"/>
      <c r="R32" s="57"/>
      <c r="S32" s="57"/>
      <c r="T32" s="57"/>
    </row>
    <row r="33" ht="15.75" customHeight="1">
      <c r="A33" s="57"/>
      <c r="B33" s="57"/>
      <c r="C33" s="93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57"/>
      <c r="R33" s="57"/>
      <c r="S33" s="57"/>
      <c r="T33" s="57"/>
    </row>
    <row r="34" ht="15.75" customHeight="1">
      <c r="A34" s="57"/>
      <c r="B34" s="57"/>
      <c r="C34" s="93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57"/>
      <c r="R34" s="57"/>
      <c r="S34" s="57"/>
      <c r="T34" s="57"/>
    </row>
    <row r="35" ht="15.75" customHeight="1">
      <c r="A35" s="57"/>
      <c r="B35" s="57"/>
      <c r="C35" s="9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57"/>
      <c r="R35" s="57"/>
      <c r="S35" s="57"/>
      <c r="T35" s="57"/>
    </row>
    <row r="36" ht="15.75" customHeight="1">
      <c r="A36" s="57"/>
      <c r="B36" s="57"/>
      <c r="C36" s="5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57"/>
      <c r="R36" s="57"/>
      <c r="S36" s="57"/>
      <c r="T36" s="57"/>
    </row>
    <row r="37" ht="15.75" customHeight="1">
      <c r="A37" s="57"/>
      <c r="B37" s="57"/>
      <c r="C37" s="5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57"/>
      <c r="R37" s="57"/>
      <c r="S37" s="57"/>
      <c r="T37" s="57"/>
    </row>
    <row r="38" ht="15.75" customHeight="1">
      <c r="A38" s="57"/>
      <c r="B38" s="57"/>
      <c r="C38" s="5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57"/>
      <c r="R38" s="57"/>
      <c r="S38" s="57"/>
      <c r="T38" s="57"/>
    </row>
    <row r="39" ht="15.75" customHeight="1">
      <c r="A39" s="57"/>
      <c r="B39" s="57"/>
      <c r="C39" s="9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57"/>
      <c r="R39" s="57"/>
      <c r="S39" s="57"/>
      <c r="T39" s="57"/>
    </row>
    <row r="40" ht="15.75" customHeight="1">
      <c r="A40" s="57"/>
      <c r="B40" s="57"/>
      <c r="C40" s="9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57"/>
      <c r="R40" s="57"/>
      <c r="S40" s="57"/>
      <c r="T40" s="57"/>
    </row>
    <row r="41" ht="15.75" customHeight="1">
      <c r="A41" s="57"/>
      <c r="B41" s="57"/>
      <c r="C41" s="9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57"/>
      <c r="R41" s="57"/>
      <c r="S41" s="57"/>
      <c r="T41" s="57"/>
    </row>
    <row r="42" ht="15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57"/>
      <c r="R42" s="57"/>
      <c r="S42" s="57"/>
      <c r="T42" s="57"/>
    </row>
    <row r="43" ht="15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57"/>
      <c r="R43" s="57"/>
      <c r="S43" s="57"/>
      <c r="T43" s="57"/>
    </row>
    <row r="44" ht="15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57"/>
      <c r="R44" s="57"/>
      <c r="S44" s="57"/>
      <c r="T44" s="57"/>
    </row>
    <row r="45" ht="15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57"/>
      <c r="R45" s="57"/>
      <c r="S45" s="57"/>
      <c r="T45" s="57"/>
    </row>
    <row r="46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57"/>
      <c r="R46" s="57"/>
      <c r="S46" s="57"/>
      <c r="T46" s="57"/>
    </row>
    <row r="47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57"/>
      <c r="R47" s="57"/>
      <c r="S47" s="57"/>
      <c r="T47" s="57"/>
    </row>
    <row r="48" ht="15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57"/>
      <c r="R48" s="57"/>
      <c r="S48" s="57"/>
      <c r="T48" s="57"/>
    </row>
    <row r="49" ht="15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57"/>
      <c r="R49" s="57"/>
      <c r="S49" s="57"/>
      <c r="T49" s="57"/>
    </row>
    <row r="50" ht="15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57"/>
      <c r="R50" s="57"/>
      <c r="S50" s="57"/>
      <c r="T50" s="57"/>
    </row>
    <row r="51" ht="15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57"/>
      <c r="R51" s="57"/>
      <c r="S51" s="57"/>
      <c r="T51" s="57"/>
    </row>
    <row r="52" ht="15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57"/>
      <c r="R52" s="57"/>
      <c r="S52" s="57"/>
      <c r="T52" s="57"/>
    </row>
    <row r="53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57"/>
      <c r="R53" s="57"/>
      <c r="S53" s="57"/>
      <c r="T53" s="57"/>
    </row>
    <row r="54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57"/>
      <c r="R54" s="57"/>
      <c r="S54" s="57"/>
      <c r="T54" s="57"/>
    </row>
    <row r="55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57"/>
      <c r="R55" s="57"/>
      <c r="S55" s="57"/>
      <c r="T55" s="57"/>
    </row>
    <row r="56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57"/>
      <c r="R56" s="57"/>
      <c r="S56" s="57"/>
      <c r="T56" s="57"/>
    </row>
    <row r="57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57"/>
      <c r="R57" s="57"/>
      <c r="S57" s="57"/>
      <c r="T57" s="57"/>
    </row>
    <row r="58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57"/>
      <c r="R58" s="57"/>
      <c r="S58" s="57"/>
      <c r="T58" s="57"/>
    </row>
    <row r="59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57"/>
      <c r="R59" s="57"/>
      <c r="S59" s="57"/>
      <c r="T59" s="57"/>
    </row>
    <row r="60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57"/>
      <c r="R60" s="57"/>
      <c r="S60" s="57"/>
      <c r="T60" s="57"/>
    </row>
    <row r="61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57"/>
      <c r="R61" s="57"/>
      <c r="S61" s="57"/>
      <c r="T61" s="57"/>
    </row>
    <row r="62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57"/>
      <c r="R62" s="57"/>
      <c r="S62" s="57"/>
      <c r="T62" s="57"/>
    </row>
    <row r="63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57"/>
      <c r="R63" s="57"/>
      <c r="S63" s="57"/>
      <c r="T63" s="57"/>
    </row>
    <row r="64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57"/>
      <c r="R64" s="57"/>
      <c r="S64" s="57"/>
      <c r="T64" s="57"/>
    </row>
    <row r="65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57"/>
      <c r="R65" s="57"/>
      <c r="S65" s="57"/>
      <c r="T65" s="57"/>
    </row>
    <row r="66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57"/>
      <c r="R66" s="57"/>
      <c r="S66" s="57"/>
      <c r="T66" s="57"/>
    </row>
    <row r="67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57"/>
      <c r="R67" s="57"/>
      <c r="S67" s="57"/>
      <c r="T67" s="57"/>
    </row>
    <row r="68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57"/>
      <c r="R68" s="57"/>
      <c r="S68" s="57"/>
      <c r="T68" s="57"/>
    </row>
    <row r="69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57"/>
      <c r="R69" s="57"/>
      <c r="S69" s="57"/>
      <c r="T69" s="57"/>
    </row>
    <row r="70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57"/>
      <c r="R70" s="57"/>
      <c r="S70" s="57"/>
      <c r="T70" s="57"/>
    </row>
    <row r="71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57"/>
      <c r="R71" s="57"/>
      <c r="S71" s="57"/>
      <c r="T71" s="57"/>
    </row>
    <row r="72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57"/>
      <c r="R72" s="57"/>
      <c r="S72" s="57"/>
      <c r="T72" s="57"/>
    </row>
    <row r="73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57"/>
      <c r="R73" s="57"/>
      <c r="S73" s="57"/>
      <c r="T73" s="57"/>
    </row>
    <row r="74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57"/>
      <c r="R74" s="57"/>
      <c r="S74" s="57"/>
      <c r="T74" s="57"/>
    </row>
    <row r="75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57"/>
      <c r="R75" s="57"/>
      <c r="S75" s="57"/>
      <c r="T75" s="57"/>
    </row>
    <row r="76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57"/>
      <c r="R76" s="57"/>
      <c r="S76" s="57"/>
      <c r="T76" s="57"/>
    </row>
    <row r="77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57"/>
      <c r="R77" s="57"/>
      <c r="S77" s="57"/>
      <c r="T77" s="57"/>
    </row>
    <row r="78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57"/>
      <c r="R78" s="57"/>
      <c r="S78" s="57"/>
      <c r="T78" s="57"/>
    </row>
    <row r="79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57"/>
      <c r="R79" s="57"/>
      <c r="S79" s="57"/>
      <c r="T79" s="57"/>
    </row>
    <row r="80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57"/>
      <c r="R80" s="57"/>
      <c r="S80" s="57"/>
      <c r="T80" s="57"/>
    </row>
    <row r="8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57"/>
      <c r="R81" s="57"/>
      <c r="S81" s="57"/>
      <c r="T81" s="57"/>
    </row>
    <row r="82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57"/>
      <c r="R82" s="57"/>
      <c r="S82" s="57"/>
      <c r="T82" s="57"/>
    </row>
    <row r="83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57"/>
      <c r="R83" s="57"/>
      <c r="S83" s="57"/>
      <c r="T83" s="57"/>
    </row>
    <row r="84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57"/>
      <c r="R84" s="57"/>
      <c r="S84" s="57"/>
      <c r="T84" s="57"/>
    </row>
    <row r="8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57"/>
      <c r="R85" s="57"/>
      <c r="S85" s="57"/>
      <c r="T85" s="57"/>
    </row>
    <row r="8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57"/>
      <c r="R86" s="57"/>
      <c r="S86" s="57"/>
      <c r="T86" s="57"/>
    </row>
    <row r="87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57"/>
      <c r="R87" s="57"/>
      <c r="S87" s="57"/>
      <c r="T87" s="57"/>
    </row>
    <row r="88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57"/>
      <c r="R88" s="57"/>
      <c r="S88" s="57"/>
      <c r="T88" s="57"/>
    </row>
    <row r="89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57"/>
      <c r="R89" s="57"/>
      <c r="S89" s="57"/>
      <c r="T89" s="57"/>
    </row>
    <row r="90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57"/>
      <c r="R90" s="57"/>
      <c r="S90" s="57"/>
      <c r="T90" s="57"/>
    </row>
    <row r="9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57"/>
      <c r="R91" s="57"/>
      <c r="S91" s="57"/>
      <c r="T91" s="57"/>
    </row>
    <row r="9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57"/>
      <c r="R92" s="57"/>
      <c r="S92" s="57"/>
      <c r="T92" s="57"/>
    </row>
    <row r="9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57"/>
      <c r="R93" s="57"/>
      <c r="S93" s="57"/>
      <c r="T93" s="57"/>
    </row>
    <row r="94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57"/>
      <c r="R94" s="57"/>
      <c r="S94" s="57"/>
      <c r="T94" s="57"/>
    </row>
    <row r="9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57"/>
      <c r="R95" s="57"/>
      <c r="S95" s="57"/>
      <c r="T95" s="57"/>
    </row>
    <row r="9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57"/>
      <c r="R96" s="57"/>
      <c r="S96" s="57"/>
      <c r="T96" s="57"/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57"/>
      <c r="R97" s="57"/>
      <c r="S97" s="57"/>
      <c r="T97" s="57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57"/>
      <c r="R98" s="57"/>
      <c r="S98" s="57"/>
      <c r="T98" s="57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57"/>
      <c r="R99" s="57"/>
      <c r="S99" s="57"/>
      <c r="T99" s="57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57"/>
      <c r="R100" s="57"/>
      <c r="S100" s="57"/>
      <c r="T100" s="57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57"/>
      <c r="R101" s="57"/>
      <c r="S101" s="57"/>
      <c r="T101" s="57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57"/>
      <c r="R102" s="57"/>
      <c r="S102" s="57"/>
      <c r="T102" s="57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57"/>
      <c r="R103" s="57"/>
      <c r="S103" s="57"/>
      <c r="T103" s="57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57"/>
      <c r="R104" s="57"/>
      <c r="S104" s="57"/>
      <c r="T104" s="57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57"/>
      <c r="R105" s="57"/>
      <c r="S105" s="57"/>
      <c r="T105" s="57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57"/>
      <c r="R106" s="57"/>
      <c r="S106" s="57"/>
      <c r="T106" s="57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57"/>
      <c r="R107" s="57"/>
      <c r="S107" s="57"/>
      <c r="T107" s="57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57"/>
      <c r="R108" s="57"/>
      <c r="S108" s="57"/>
      <c r="T108" s="57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57"/>
      <c r="R109" s="57"/>
      <c r="S109" s="57"/>
      <c r="T109" s="57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57"/>
      <c r="R110" s="57"/>
      <c r="S110" s="57"/>
      <c r="T110" s="57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57"/>
      <c r="R111" s="57"/>
      <c r="S111" s="57"/>
      <c r="T111" s="57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57"/>
      <c r="R112" s="57"/>
      <c r="S112" s="57"/>
      <c r="T112" s="57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57"/>
      <c r="R113" s="57"/>
      <c r="S113" s="57"/>
      <c r="T113" s="57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57"/>
      <c r="R114" s="57"/>
      <c r="S114" s="57"/>
      <c r="T114" s="57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57"/>
      <c r="R115" s="57"/>
      <c r="S115" s="57"/>
      <c r="T115" s="57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57"/>
      <c r="R116" s="57"/>
      <c r="S116" s="57"/>
      <c r="T116" s="57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57"/>
      <c r="R117" s="57"/>
      <c r="S117" s="57"/>
      <c r="T117" s="57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57"/>
      <c r="R118" s="57"/>
      <c r="S118" s="57"/>
      <c r="T118" s="57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57"/>
      <c r="R119" s="57"/>
      <c r="S119" s="57"/>
      <c r="T119" s="57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57"/>
      <c r="R120" s="57"/>
      <c r="S120" s="57"/>
      <c r="T120" s="57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57"/>
      <c r="R121" s="57"/>
      <c r="S121" s="57"/>
      <c r="T121" s="57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57"/>
      <c r="R122" s="57"/>
      <c r="S122" s="57"/>
      <c r="T122" s="57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57"/>
      <c r="R123" s="57"/>
      <c r="S123" s="57"/>
      <c r="T123" s="57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57"/>
      <c r="R124" s="57"/>
      <c r="S124" s="57"/>
      <c r="T124" s="57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57"/>
      <c r="R125" s="57"/>
      <c r="S125" s="57"/>
      <c r="T125" s="57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57"/>
      <c r="R126" s="57"/>
      <c r="S126" s="57"/>
      <c r="T126" s="57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57"/>
      <c r="R127" s="57"/>
      <c r="S127" s="57"/>
      <c r="T127" s="57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57"/>
      <c r="R128" s="57"/>
      <c r="S128" s="57"/>
      <c r="T128" s="57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57"/>
      <c r="R129" s="57"/>
      <c r="S129" s="57"/>
      <c r="T129" s="57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57"/>
      <c r="R130" s="57"/>
      <c r="S130" s="57"/>
      <c r="T130" s="57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57"/>
      <c r="R131" s="57"/>
      <c r="S131" s="57"/>
      <c r="T131" s="57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57"/>
      <c r="R132" s="57"/>
      <c r="S132" s="57"/>
      <c r="T132" s="57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57"/>
      <c r="R133" s="57"/>
      <c r="S133" s="57"/>
      <c r="T133" s="57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57"/>
      <c r="R134" s="57"/>
      <c r="S134" s="57"/>
      <c r="T134" s="57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57"/>
      <c r="R135" s="57"/>
      <c r="S135" s="57"/>
      <c r="T135" s="57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57"/>
      <c r="R136" s="57"/>
      <c r="S136" s="57"/>
      <c r="T136" s="57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57"/>
      <c r="R137" s="57"/>
      <c r="S137" s="57"/>
      <c r="T137" s="57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57"/>
      <c r="R138" s="57"/>
      <c r="S138" s="57"/>
      <c r="T138" s="57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57"/>
      <c r="R139" s="57"/>
      <c r="S139" s="57"/>
      <c r="T139" s="57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57"/>
      <c r="R140" s="57"/>
      <c r="S140" s="57"/>
      <c r="T140" s="57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57"/>
      <c r="R141" s="57"/>
      <c r="S141" s="57"/>
      <c r="T141" s="57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57"/>
      <c r="R142" s="57"/>
      <c r="S142" s="57"/>
      <c r="T142" s="57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57"/>
      <c r="R143" s="57"/>
      <c r="S143" s="57"/>
      <c r="T143" s="57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57"/>
      <c r="R144" s="57"/>
      <c r="S144" s="57"/>
      <c r="T144" s="57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57"/>
      <c r="R145" s="57"/>
      <c r="S145" s="57"/>
      <c r="T145" s="57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57"/>
      <c r="R146" s="57"/>
      <c r="S146" s="57"/>
      <c r="T146" s="57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57"/>
      <c r="R147" s="57"/>
      <c r="S147" s="57"/>
      <c r="T147" s="57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57"/>
      <c r="R148" s="57"/>
      <c r="S148" s="57"/>
      <c r="T148" s="57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57"/>
      <c r="R149" s="57"/>
      <c r="S149" s="57"/>
      <c r="T149" s="57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57"/>
      <c r="R150" s="57"/>
      <c r="S150" s="57"/>
      <c r="T150" s="57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57"/>
      <c r="R151" s="57"/>
      <c r="S151" s="57"/>
      <c r="T151" s="57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57"/>
      <c r="R152" s="57"/>
      <c r="S152" s="57"/>
      <c r="T152" s="57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57"/>
      <c r="R153" s="57"/>
      <c r="S153" s="57"/>
      <c r="T153" s="57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57"/>
      <c r="R154" s="57"/>
      <c r="S154" s="57"/>
      <c r="T154" s="57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57"/>
      <c r="R155" s="57"/>
      <c r="S155" s="57"/>
      <c r="T155" s="57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57"/>
      <c r="R156" s="57"/>
      <c r="S156" s="57"/>
      <c r="T156" s="57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57"/>
      <c r="R157" s="57"/>
      <c r="S157" s="57"/>
      <c r="T157" s="57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57"/>
      <c r="R158" s="57"/>
      <c r="S158" s="57"/>
      <c r="T158" s="57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57"/>
      <c r="R159" s="57"/>
      <c r="S159" s="57"/>
      <c r="T159" s="57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57"/>
      <c r="R160" s="57"/>
      <c r="S160" s="57"/>
      <c r="T160" s="57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57"/>
      <c r="R161" s="57"/>
      <c r="S161" s="57"/>
      <c r="T161" s="57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57"/>
      <c r="R162" s="57"/>
      <c r="S162" s="57"/>
      <c r="T162" s="57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57"/>
      <c r="R163" s="57"/>
      <c r="S163" s="57"/>
      <c r="T163" s="57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57"/>
      <c r="R164" s="57"/>
      <c r="S164" s="57"/>
      <c r="T164" s="57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57"/>
      <c r="R165" s="57"/>
      <c r="S165" s="57"/>
      <c r="T165" s="57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57"/>
      <c r="R166" s="57"/>
      <c r="S166" s="57"/>
      <c r="T166" s="57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57"/>
      <c r="R167" s="57"/>
      <c r="S167" s="57"/>
      <c r="T167" s="57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57"/>
      <c r="R168" s="57"/>
      <c r="S168" s="57"/>
      <c r="T168" s="57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57"/>
      <c r="R169" s="57"/>
      <c r="S169" s="57"/>
      <c r="T169" s="57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57"/>
      <c r="R170" s="57"/>
      <c r="S170" s="57"/>
      <c r="T170" s="57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57"/>
      <c r="R171" s="57"/>
      <c r="S171" s="57"/>
      <c r="T171" s="57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57"/>
      <c r="R172" s="57"/>
      <c r="S172" s="57"/>
      <c r="T172" s="57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57"/>
      <c r="R173" s="57"/>
      <c r="S173" s="57"/>
      <c r="T173" s="57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57"/>
      <c r="R174" s="57"/>
      <c r="S174" s="57"/>
      <c r="T174" s="57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57"/>
      <c r="R175" s="57"/>
      <c r="S175" s="57"/>
      <c r="T175" s="57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57"/>
      <c r="R176" s="57"/>
      <c r="S176" s="57"/>
      <c r="T176" s="57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57"/>
      <c r="R177" s="57"/>
      <c r="S177" s="57"/>
      <c r="T177" s="57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57"/>
      <c r="R178" s="57"/>
      <c r="S178" s="57"/>
      <c r="T178" s="57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57"/>
      <c r="R179" s="57"/>
      <c r="S179" s="57"/>
      <c r="T179" s="57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57"/>
      <c r="R180" s="57"/>
      <c r="S180" s="57"/>
      <c r="T180" s="57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57"/>
      <c r="R181" s="57"/>
      <c r="S181" s="57"/>
      <c r="T181" s="57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57"/>
      <c r="R182" s="57"/>
      <c r="S182" s="57"/>
      <c r="T182" s="57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57"/>
      <c r="R183" s="57"/>
      <c r="S183" s="57"/>
      <c r="T183" s="57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57"/>
      <c r="R184" s="57"/>
      <c r="S184" s="57"/>
      <c r="T184" s="57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57"/>
      <c r="R185" s="57"/>
      <c r="S185" s="57"/>
      <c r="T185" s="57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57"/>
      <c r="R186" s="57"/>
      <c r="S186" s="57"/>
      <c r="T186" s="57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57"/>
      <c r="R187" s="57"/>
      <c r="S187" s="57"/>
      <c r="T187" s="57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57"/>
      <c r="R188" s="57"/>
      <c r="S188" s="57"/>
      <c r="T188" s="57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57"/>
      <c r="R189" s="57"/>
      <c r="S189" s="57"/>
      <c r="T189" s="57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57"/>
      <c r="R190" s="57"/>
      <c r="S190" s="57"/>
      <c r="T190" s="57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57"/>
      <c r="R191" s="57"/>
      <c r="S191" s="57"/>
      <c r="T191" s="57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57"/>
      <c r="R192" s="57"/>
      <c r="S192" s="57"/>
      <c r="T192" s="57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57"/>
      <c r="R193" s="57"/>
      <c r="S193" s="57"/>
      <c r="T193" s="57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57"/>
      <c r="R194" s="57"/>
      <c r="S194" s="57"/>
      <c r="T194" s="57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57"/>
      <c r="R195" s="57"/>
      <c r="S195" s="57"/>
      <c r="T195" s="57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57"/>
      <c r="R196" s="57"/>
      <c r="S196" s="57"/>
      <c r="T196" s="57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57"/>
      <c r="R197" s="57"/>
      <c r="S197" s="57"/>
      <c r="T197" s="57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57"/>
      <c r="R198" s="57"/>
      <c r="S198" s="57"/>
      <c r="T198" s="57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57"/>
      <c r="R199" s="57"/>
      <c r="S199" s="57"/>
      <c r="T199" s="57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57"/>
      <c r="R200" s="57"/>
      <c r="S200" s="57"/>
      <c r="T200" s="57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57"/>
      <c r="R201" s="57"/>
      <c r="S201" s="57"/>
      <c r="T201" s="57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57"/>
      <c r="R202" s="57"/>
      <c r="S202" s="57"/>
      <c r="T202" s="57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57"/>
      <c r="R203" s="57"/>
      <c r="S203" s="57"/>
      <c r="T203" s="57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57"/>
      <c r="R204" s="57"/>
      <c r="S204" s="57"/>
      <c r="T204" s="57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57"/>
      <c r="R205" s="57"/>
      <c r="S205" s="57"/>
      <c r="T205" s="57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57"/>
      <c r="R206" s="57"/>
      <c r="S206" s="57"/>
      <c r="T206" s="57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57"/>
      <c r="R207" s="57"/>
      <c r="S207" s="57"/>
      <c r="T207" s="57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57"/>
      <c r="R208" s="57"/>
      <c r="S208" s="57"/>
      <c r="T208" s="57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57"/>
      <c r="R209" s="57"/>
      <c r="S209" s="57"/>
      <c r="T209" s="57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57"/>
      <c r="R210" s="57"/>
      <c r="S210" s="57"/>
      <c r="T210" s="57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57"/>
      <c r="R211" s="57"/>
      <c r="S211" s="57"/>
      <c r="T211" s="57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57"/>
      <c r="R212" s="57"/>
      <c r="S212" s="57"/>
      <c r="T212" s="57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57"/>
      <c r="R213" s="57"/>
      <c r="S213" s="57"/>
      <c r="T213" s="57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57"/>
      <c r="R214" s="57"/>
      <c r="S214" s="57"/>
      <c r="T214" s="57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57"/>
      <c r="R215" s="57"/>
      <c r="S215" s="57"/>
      <c r="T215" s="57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57"/>
      <c r="R216" s="57"/>
      <c r="S216" s="57"/>
      <c r="T216" s="57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57"/>
      <c r="R217" s="57"/>
      <c r="S217" s="57"/>
      <c r="T217" s="57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57"/>
      <c r="R218" s="57"/>
      <c r="S218" s="57"/>
      <c r="T218" s="57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57"/>
      <c r="R219" s="57"/>
      <c r="S219" s="57"/>
      <c r="T219" s="57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57"/>
      <c r="R220" s="57"/>
      <c r="S220" s="57"/>
      <c r="T220" s="57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57"/>
      <c r="R221" s="57"/>
      <c r="S221" s="57"/>
      <c r="T221" s="57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57"/>
      <c r="R222" s="57"/>
      <c r="S222" s="57"/>
      <c r="T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</row>
    <row r="959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</row>
    <row r="960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</row>
    <row r="961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</row>
    <row r="962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</row>
    <row r="963" ht="15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</row>
    <row r="964" ht="15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</row>
    <row r="965" ht="15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</row>
    <row r="966" ht="15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</row>
    <row r="967" ht="15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</row>
    <row r="968" ht="15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</row>
    <row r="969" ht="15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</row>
    <row r="970" ht="15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</row>
    <row r="971" ht="15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</row>
    <row r="972" ht="15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</row>
    <row r="973" ht="15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</row>
    <row r="974" ht="15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</row>
    <row r="975" ht="15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</row>
    <row r="976" ht="15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</row>
    <row r="977" ht="15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</row>
    <row r="978" ht="15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</row>
    <row r="979" ht="15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</row>
    <row r="980" ht="15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</row>
    <row r="981" ht="15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</row>
    <row r="982" ht="15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</row>
    <row r="983" ht="15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</row>
    <row r="984" ht="15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</row>
    <row r="985" ht="15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</row>
    <row r="986" ht="15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</row>
    <row r="987" ht="15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</row>
    <row r="988" ht="15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</row>
    <row r="989" ht="15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</row>
    <row r="990" ht="15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</row>
    <row r="991" ht="15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</row>
    <row r="992" ht="15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</row>
    <row r="993" ht="15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</row>
    <row r="994" ht="15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</row>
    <row r="995" ht="15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</row>
    <row r="996" ht="15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</row>
    <row r="997" ht="15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</row>
    <row r="998" ht="15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</row>
    <row r="999" ht="15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</row>
    <row r="1000" ht="15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</row>
    <row r="1001" ht="15.75" customHeight="1">
      <c r="A1001" s="57"/>
      <c r="B1001" s="57"/>
      <c r="C1001" s="57"/>
      <c r="D1001" s="57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</row>
  </sheetData>
  <mergeCells count="11">
    <mergeCell ref="B4:C4"/>
    <mergeCell ref="B13:C13"/>
    <mergeCell ref="D13:G13"/>
    <mergeCell ref="B22:C22"/>
    <mergeCell ref="B3:C3"/>
    <mergeCell ref="H3:M3"/>
    <mergeCell ref="D4:E4"/>
    <mergeCell ref="F4:G4"/>
    <mergeCell ref="H4:I4"/>
    <mergeCell ref="J4:K4"/>
    <mergeCell ref="L4:M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30.5"/>
    <col customWidth="1" min="2" max="2" width="11.5"/>
    <col customWidth="1" min="3" max="3" width="10.63"/>
    <col customWidth="1" min="4" max="4" width="9.5"/>
    <col customWidth="1" min="5" max="5" width="10.38"/>
    <col customWidth="1" min="6" max="6" width="11.13"/>
    <col customWidth="1" min="7" max="7" width="10.88"/>
    <col customWidth="1" min="8" max="8" width="13.38"/>
    <col customWidth="1" min="9" max="9" width="10.25"/>
  </cols>
  <sheetData>
    <row r="1" ht="15.75" customHeight="1">
      <c r="A1" s="31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ht="15.75" customHeight="1">
      <c r="A2" s="31"/>
      <c r="B2" s="24">
        <v>2022.0</v>
      </c>
      <c r="C2" s="25"/>
      <c r="D2" s="24">
        <v>2023.0</v>
      </c>
      <c r="E2" s="25"/>
      <c r="F2" s="24">
        <v>2024.0</v>
      </c>
      <c r="G2" s="59"/>
      <c r="H2" s="25"/>
      <c r="I2" s="8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54.75" customHeight="1">
      <c r="A3" s="54" t="s">
        <v>90</v>
      </c>
      <c r="B3" s="62" t="s">
        <v>37</v>
      </c>
      <c r="C3" s="62" t="s">
        <v>68</v>
      </c>
      <c r="D3" s="62" t="s">
        <v>37</v>
      </c>
      <c r="E3" s="62" t="s">
        <v>68</v>
      </c>
      <c r="F3" s="62" t="s">
        <v>37</v>
      </c>
      <c r="G3" s="62" t="s">
        <v>68</v>
      </c>
      <c r="H3" s="64" t="s">
        <v>69</v>
      </c>
      <c r="I3" s="44"/>
      <c r="J3" s="44"/>
      <c r="K3" s="94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ht="15.75" customHeight="1">
      <c r="A4" s="62" t="s">
        <v>70</v>
      </c>
      <c r="B4" s="95">
        <v>737.0</v>
      </c>
      <c r="C4" s="56">
        <f>B4/'Indicatore 1_Imprese registrate'!B4</f>
        <v>0.07697127937</v>
      </c>
      <c r="D4" s="95">
        <v>701.0</v>
      </c>
      <c r="E4" s="56">
        <f>D4/'Indicatore 1_Imprese registrate'!D4</f>
        <v>0.07489316239</v>
      </c>
      <c r="F4" s="96">
        <v>709.0</v>
      </c>
      <c r="G4" s="56">
        <f>F4/'Indicatore 1_Imprese registrate'!F4</f>
        <v>0.07694812242</v>
      </c>
      <c r="H4" s="97">
        <f t="shared" ref="H4:H22" si="1">(F4-D4)/D4</f>
        <v>0.01141226819</v>
      </c>
      <c r="I4" s="34"/>
      <c r="J4" s="98"/>
      <c r="K4" s="98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ht="15.75" customHeight="1">
      <c r="A5" s="99" t="s">
        <v>44</v>
      </c>
      <c r="B5" s="95">
        <v>1.0</v>
      </c>
      <c r="C5" s="56">
        <f>B5/'Indicatore 1_Imprese registrate'!B5</f>
        <v>0.009433962264</v>
      </c>
      <c r="D5" s="95">
        <v>1.0</v>
      </c>
      <c r="E5" s="56">
        <f>D5/'Indicatore 1_Imprese registrate'!D5</f>
        <v>0.009900990099</v>
      </c>
      <c r="F5" s="100">
        <v>1.0</v>
      </c>
      <c r="G5" s="56">
        <f>F5/'Indicatore 1_Imprese registrate'!F5</f>
        <v>0.01</v>
      </c>
      <c r="H5" s="97">
        <f t="shared" si="1"/>
        <v>0</v>
      </c>
      <c r="I5" s="39"/>
      <c r="J5" s="98"/>
      <c r="K5" s="98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ht="15.75" customHeight="1">
      <c r="A6" s="62" t="s">
        <v>46</v>
      </c>
      <c r="B6" s="95">
        <v>758.0</v>
      </c>
      <c r="C6" s="56">
        <f>B6/'Indicatore 1_Imprese registrate'!B6</f>
        <v>0.05211771177</v>
      </c>
      <c r="D6" s="95">
        <v>773.0</v>
      </c>
      <c r="E6" s="56">
        <f>D6/'Indicatore 1_Imprese registrate'!D6</f>
        <v>0.05446346791</v>
      </c>
      <c r="F6" s="100">
        <v>762.0</v>
      </c>
      <c r="G6" s="56">
        <f>F6/'Indicatore 1_Imprese registrate'!F6</f>
        <v>0.05482014388</v>
      </c>
      <c r="H6" s="97">
        <f t="shared" si="1"/>
        <v>-0.01423027167</v>
      </c>
      <c r="I6" s="39"/>
      <c r="J6" s="98"/>
      <c r="K6" s="98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ht="15.75" customHeight="1">
      <c r="A7" s="62" t="s">
        <v>91</v>
      </c>
      <c r="B7" s="95">
        <v>10.0</v>
      </c>
      <c r="C7" s="56">
        <f>B7/'Indicatore 1_Imprese registrate'!B7</f>
        <v>0.0202020202</v>
      </c>
      <c r="D7" s="95">
        <v>9.0</v>
      </c>
      <c r="E7" s="56">
        <f>D7/'Indicatore 1_Imprese registrate'!D7</f>
        <v>0.01840490798</v>
      </c>
      <c r="F7" s="100">
        <v>8.0</v>
      </c>
      <c r="G7" s="56">
        <f>F7/'Indicatore 1_Imprese registrate'!F7</f>
        <v>0.0163599182</v>
      </c>
      <c r="H7" s="97">
        <f t="shared" si="1"/>
        <v>-0.1111111111</v>
      </c>
      <c r="I7" s="39"/>
      <c r="J7" s="98"/>
      <c r="K7" s="98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ht="15.75" customHeight="1">
      <c r="A8" s="62" t="s">
        <v>45</v>
      </c>
      <c r="B8" s="95">
        <v>1451.0</v>
      </c>
      <c r="C8" s="56">
        <f>B8/'Indicatore 1_Imprese registrate'!B8</f>
        <v>0.0798129813</v>
      </c>
      <c r="D8" s="95">
        <v>1416.0</v>
      </c>
      <c r="E8" s="56">
        <f>D8/'Indicatore 1_Imprese registrate'!D8</f>
        <v>0.07980612072</v>
      </c>
      <c r="F8" s="100">
        <v>1416.0</v>
      </c>
      <c r="G8" s="56">
        <f>F8/'Indicatore 1_Imprese registrate'!F8</f>
        <v>0.08101613457</v>
      </c>
      <c r="H8" s="97">
        <f t="shared" si="1"/>
        <v>0</v>
      </c>
      <c r="I8" s="39"/>
      <c r="J8" s="98"/>
      <c r="K8" s="98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ht="15.75" customHeight="1">
      <c r="A9" s="62" t="s">
        <v>43</v>
      </c>
      <c r="B9" s="95">
        <v>2232.0</v>
      </c>
      <c r="C9" s="56">
        <f>B9/'Indicatore 1_Imprese registrate'!B9</f>
        <v>0.09131822273</v>
      </c>
      <c r="D9" s="95">
        <v>2167.0</v>
      </c>
      <c r="E9" s="56">
        <f>D9/'Indicatore 1_Imprese registrate'!D9</f>
        <v>0.09040844424</v>
      </c>
      <c r="F9" s="100">
        <v>2141.0</v>
      </c>
      <c r="G9" s="56">
        <f>F9/'Indicatore 1_Imprese registrate'!F9</f>
        <v>0.09142539927</v>
      </c>
      <c r="H9" s="97">
        <f t="shared" si="1"/>
        <v>-0.01199815413</v>
      </c>
      <c r="I9" s="39"/>
      <c r="J9" s="98"/>
      <c r="K9" s="98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ht="15.75" customHeight="1">
      <c r="A10" s="62" t="s">
        <v>50</v>
      </c>
      <c r="B10" s="95">
        <v>251.0</v>
      </c>
      <c r="C10" s="56">
        <f>B10/'Indicatore 1_Imprese registrate'!B10</f>
        <v>0.0887553041</v>
      </c>
      <c r="D10" s="95">
        <v>269.0</v>
      </c>
      <c r="E10" s="56">
        <f>D10/'Indicatore 1_Imprese registrate'!D10</f>
        <v>0.09746376812</v>
      </c>
      <c r="F10" s="100">
        <v>282.0</v>
      </c>
      <c r="G10" s="56">
        <f>F10/'Indicatore 1_Imprese registrate'!F10</f>
        <v>0.1016582552</v>
      </c>
      <c r="H10" s="97">
        <f t="shared" si="1"/>
        <v>0.04832713755</v>
      </c>
      <c r="I10" s="39"/>
      <c r="J10" s="98"/>
      <c r="K10" s="98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ht="15.75" customHeight="1">
      <c r="A11" s="62" t="s">
        <v>49</v>
      </c>
      <c r="B11" s="95">
        <v>1064.0</v>
      </c>
      <c r="C11" s="56">
        <f>B11/'Indicatore 1_Imprese registrate'!B11</f>
        <v>0.1187367481</v>
      </c>
      <c r="D11" s="95">
        <v>1021.0</v>
      </c>
      <c r="E11" s="56">
        <f>D11/'Indicatore 1_Imprese registrate'!D11</f>
        <v>0.1145389275</v>
      </c>
      <c r="F11" s="100">
        <v>1008.0</v>
      </c>
      <c r="G11" s="56">
        <f>F11/'Indicatore 1_Imprese registrate'!F11</f>
        <v>0.1153582055</v>
      </c>
      <c r="H11" s="97">
        <f t="shared" si="1"/>
        <v>-0.01273261508</v>
      </c>
      <c r="I11" s="39"/>
      <c r="J11" s="98"/>
      <c r="K11" s="98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ht="15.75" customHeight="1">
      <c r="A12" s="62" t="s">
        <v>53</v>
      </c>
      <c r="B12" s="95">
        <v>303.0</v>
      </c>
      <c r="C12" s="56">
        <f>B12/'Indicatore 1_Imprese registrate'!B12</f>
        <v>0.1068029609</v>
      </c>
      <c r="D12" s="95">
        <v>304.0</v>
      </c>
      <c r="E12" s="56">
        <f>D12/'Indicatore 1_Imprese registrate'!D12</f>
        <v>0.1064798599</v>
      </c>
      <c r="F12" s="100">
        <v>303.0</v>
      </c>
      <c r="G12" s="56">
        <f>F12/'Indicatore 1_Imprese registrate'!F12</f>
        <v>0.104302926</v>
      </c>
      <c r="H12" s="97">
        <f t="shared" si="1"/>
        <v>-0.003289473684</v>
      </c>
      <c r="I12" s="39"/>
      <c r="J12" s="98"/>
      <c r="K12" s="98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ht="15.75" customHeight="1">
      <c r="A13" s="62" t="s">
        <v>55</v>
      </c>
      <c r="B13" s="95">
        <v>379.0</v>
      </c>
      <c r="C13" s="56">
        <f>B13/'Indicatore 1_Imprese registrate'!B13</f>
        <v>0.1144669284</v>
      </c>
      <c r="D13" s="95">
        <v>376.0</v>
      </c>
      <c r="E13" s="56">
        <f>D13/'Indicatore 1_Imprese registrate'!D13</f>
        <v>0.1111439551</v>
      </c>
      <c r="F13" s="100">
        <v>414.0</v>
      </c>
      <c r="G13" s="56">
        <f>F13/'Indicatore 1_Imprese registrate'!F13</f>
        <v>0.1192396313</v>
      </c>
      <c r="H13" s="97">
        <f t="shared" si="1"/>
        <v>0.1010638298</v>
      </c>
      <c r="I13" s="39"/>
      <c r="J13" s="98"/>
      <c r="K13" s="98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ht="15.75" customHeight="1">
      <c r="A14" s="62" t="s">
        <v>48</v>
      </c>
      <c r="B14" s="95">
        <v>252.0</v>
      </c>
      <c r="C14" s="56">
        <f>B14/'Indicatore 1_Imprese registrate'!B14</f>
        <v>0.02785145889</v>
      </c>
      <c r="D14" s="95">
        <v>258.0</v>
      </c>
      <c r="E14" s="56">
        <f>D14/'Indicatore 1_Imprese registrate'!D14</f>
        <v>0.02842035691</v>
      </c>
      <c r="F14" s="100">
        <v>277.0</v>
      </c>
      <c r="G14" s="56">
        <f>F14/'Indicatore 1_Imprese registrate'!F14</f>
        <v>0.03047975352</v>
      </c>
      <c r="H14" s="97">
        <f t="shared" si="1"/>
        <v>0.07364341085</v>
      </c>
      <c r="I14" s="39"/>
      <c r="J14" s="98"/>
      <c r="K14" s="98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ht="15.75" customHeight="1">
      <c r="A15" s="62" t="s">
        <v>51</v>
      </c>
      <c r="B15" s="95">
        <v>804.0</v>
      </c>
      <c r="C15" s="56">
        <f>B15/'Indicatore 1_Imprese registrate'!B15</f>
        <v>0.1206663665</v>
      </c>
      <c r="D15" s="95">
        <v>883.0</v>
      </c>
      <c r="E15" s="56">
        <f>D15/'Indicatore 1_Imprese registrate'!D15</f>
        <v>0.1252837684</v>
      </c>
      <c r="F15" s="100">
        <v>944.0</v>
      </c>
      <c r="G15" s="56">
        <f>F15/'Indicatore 1_Imprese registrate'!F15</f>
        <v>0.1280694614</v>
      </c>
      <c r="H15" s="97">
        <f t="shared" si="1"/>
        <v>0.06908267271</v>
      </c>
      <c r="I15" s="39"/>
      <c r="J15" s="98"/>
      <c r="K15" s="98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ht="24.0" customHeight="1">
      <c r="A16" s="62" t="s">
        <v>54</v>
      </c>
      <c r="B16" s="95">
        <v>582.0</v>
      </c>
      <c r="C16" s="56">
        <f>B16/'Indicatore 1_Imprese registrate'!B16</f>
        <v>0.1381766382</v>
      </c>
      <c r="D16" s="95">
        <v>578.0</v>
      </c>
      <c r="E16" s="56">
        <f>D16/'Indicatore 1_Imprese registrate'!D16</f>
        <v>0.1378487956</v>
      </c>
      <c r="F16" s="100">
        <v>584.0</v>
      </c>
      <c r="G16" s="56">
        <f>F16/'Indicatore 1_Imprese registrate'!F16</f>
        <v>0.1402497598</v>
      </c>
      <c r="H16" s="97">
        <f t="shared" si="1"/>
        <v>0.01038062284</v>
      </c>
      <c r="I16" s="39"/>
      <c r="J16" s="98"/>
      <c r="K16" s="9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ht="15.75" customHeight="1">
      <c r="A17" s="62" t="s">
        <v>57</v>
      </c>
      <c r="B17" s="95">
        <v>42.0</v>
      </c>
      <c r="C17" s="56">
        <f>B17/'Indicatore 1_Imprese registrate'!B17</f>
        <v>0.06078147612</v>
      </c>
      <c r="D17" s="95">
        <v>46.0</v>
      </c>
      <c r="E17" s="56">
        <f>D17/'Indicatore 1_Imprese registrate'!D17</f>
        <v>0.06524822695</v>
      </c>
      <c r="F17" s="100">
        <v>54.0</v>
      </c>
      <c r="G17" s="56">
        <f>F17/'Indicatore 1_Imprese registrate'!F17</f>
        <v>0.07489597781</v>
      </c>
      <c r="H17" s="97">
        <f t="shared" si="1"/>
        <v>0.1739130435</v>
      </c>
      <c r="I17" s="39"/>
      <c r="J17" s="98"/>
      <c r="K17" s="98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ht="19.5" customHeight="1">
      <c r="A18" s="62" t="s">
        <v>59</v>
      </c>
      <c r="B18" s="95">
        <v>38.0</v>
      </c>
      <c r="C18" s="56">
        <f>B18/'Indicatore 1_Imprese registrate'!B18</f>
        <v>0.04617253949</v>
      </c>
      <c r="D18" s="95">
        <v>31.0</v>
      </c>
      <c r="E18" s="56">
        <f>D18/'Indicatore 1_Imprese registrate'!D18</f>
        <v>0.03608847497</v>
      </c>
      <c r="F18" s="100">
        <v>37.0</v>
      </c>
      <c r="G18" s="56">
        <f>F18/'Indicatore 1_Imprese registrate'!F18</f>
        <v>0.04252873563</v>
      </c>
      <c r="H18" s="97">
        <f t="shared" si="1"/>
        <v>0.1935483871</v>
      </c>
      <c r="I18" s="39"/>
      <c r="J18" s="98"/>
      <c r="K18" s="9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ht="15.75" customHeight="1">
      <c r="A19" s="62" t="s">
        <v>58</v>
      </c>
      <c r="B19" s="95">
        <v>165.0</v>
      </c>
      <c r="C19" s="56">
        <f>B19/'Indicatore 1_Imprese registrate'!B19</f>
        <v>0.09327303561</v>
      </c>
      <c r="D19" s="95">
        <v>180.0</v>
      </c>
      <c r="E19" s="56">
        <f>D19/'Indicatore 1_Imprese registrate'!D19</f>
        <v>0.09955752212</v>
      </c>
      <c r="F19" s="100">
        <v>175.0</v>
      </c>
      <c r="G19" s="56">
        <f>F19/'Indicatore 1_Imprese registrate'!F19</f>
        <v>0.09388412017</v>
      </c>
      <c r="H19" s="97">
        <f t="shared" si="1"/>
        <v>-0.02777777778</v>
      </c>
      <c r="I19" s="39"/>
      <c r="J19" s="98"/>
      <c r="K19" s="9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ht="15.75" customHeight="1">
      <c r="A20" s="62" t="s">
        <v>52</v>
      </c>
      <c r="B20" s="95">
        <v>847.0</v>
      </c>
      <c r="C20" s="56">
        <f>B20/'Indicatore 1_Imprese registrate'!B20</f>
        <v>0.1489361702</v>
      </c>
      <c r="D20" s="95">
        <v>849.0</v>
      </c>
      <c r="E20" s="56">
        <f>D20/'Indicatore 1_Imprese registrate'!D20</f>
        <v>0.1490781387</v>
      </c>
      <c r="F20" s="100">
        <v>908.0</v>
      </c>
      <c r="G20" s="56">
        <f>F20/'Indicatore 1_Imprese registrate'!F20</f>
        <v>0.1573929624</v>
      </c>
      <c r="H20" s="97">
        <f t="shared" si="1"/>
        <v>0.06949352179</v>
      </c>
      <c r="I20" s="39"/>
      <c r="J20" s="98"/>
      <c r="K20" s="98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ht="15.75" customHeight="1">
      <c r="A21" s="62" t="s">
        <v>56</v>
      </c>
      <c r="B21" s="95">
        <v>422.0</v>
      </c>
      <c r="C21" s="56">
        <f>B21/'Indicatore 1_Imprese registrate'!B21</f>
        <v>0.1043263288</v>
      </c>
      <c r="D21" s="95">
        <v>390.0</v>
      </c>
      <c r="E21" s="56">
        <f>D21/'Indicatore 1_Imprese registrate'!D21</f>
        <v>0.09646302251</v>
      </c>
      <c r="F21" s="100">
        <v>390.0</v>
      </c>
      <c r="G21" s="56">
        <f>F21/'Indicatore 1_Imprese registrate'!F21</f>
        <v>0.09730538922</v>
      </c>
      <c r="H21" s="97">
        <f t="shared" si="1"/>
        <v>0</v>
      </c>
      <c r="I21" s="39"/>
      <c r="J21" s="98"/>
      <c r="K21" s="98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ht="15.75" customHeight="1">
      <c r="A22" s="62" t="s">
        <v>60</v>
      </c>
      <c r="B22" s="95">
        <f>SUM(B4:B21)</f>
        <v>10338</v>
      </c>
      <c r="C22" s="56">
        <f>B22/'Indicatore 1_Imprese registrate'!B22</f>
        <v>0.08744935162</v>
      </c>
      <c r="D22" s="95">
        <f>SUM(D4:D21)</f>
        <v>10252</v>
      </c>
      <c r="E22" s="56">
        <f>D22/'Indicatore 1_Imprese registrate'!D22</f>
        <v>0.08747738831</v>
      </c>
      <c r="F22" s="95">
        <f>SUM(F4:F21)</f>
        <v>10413</v>
      </c>
      <c r="G22" s="56">
        <f>F22/'Indicatore 1_Imprese registrate'!F22</f>
        <v>0.08950259148</v>
      </c>
      <c r="H22" s="97">
        <f t="shared" si="1"/>
        <v>0.01570425283</v>
      </c>
      <c r="I22" s="101"/>
      <c r="J22" s="98"/>
      <c r="K22" s="98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ht="15.75" customHeight="1">
      <c r="A23" s="40" t="s">
        <v>61</v>
      </c>
      <c r="B23" s="23"/>
      <c r="C23" s="23"/>
      <c r="D23" s="23"/>
      <c r="E23" s="23"/>
      <c r="F23" s="23"/>
      <c r="G23" s="23"/>
      <c r="H23" s="23"/>
      <c r="I23" s="23"/>
      <c r="J23" s="98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ht="15.75" customHeight="1">
      <c r="A24" s="31" t="s">
        <v>92</v>
      </c>
      <c r="B24" s="23"/>
      <c r="C24" s="23"/>
      <c r="D24" s="23"/>
      <c r="E24" s="23"/>
      <c r="F24" s="23"/>
      <c r="G24" s="23"/>
      <c r="H24" s="23"/>
      <c r="I24" s="23"/>
      <c r="J24" s="98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ht="15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ht="15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ht="15.75" customHeight="1">
      <c r="A27" s="23" t="s">
        <v>93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ht="15.75" customHeight="1">
      <c r="A28" s="23"/>
      <c r="B28" s="24">
        <v>2022.0</v>
      </c>
      <c r="C28" s="25"/>
      <c r="D28" s="24">
        <v>2023.0</v>
      </c>
      <c r="E28" s="25"/>
      <c r="F28" s="24">
        <v>2024.0</v>
      </c>
      <c r="G28" s="25"/>
      <c r="H28" s="26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ht="30.75" customHeight="1">
      <c r="A29" s="54" t="s">
        <v>90</v>
      </c>
      <c r="B29" s="62" t="s">
        <v>37</v>
      </c>
      <c r="C29" s="62" t="s">
        <v>94</v>
      </c>
      <c r="D29" s="62" t="s">
        <v>37</v>
      </c>
      <c r="E29" s="62" t="s">
        <v>94</v>
      </c>
      <c r="F29" s="62" t="s">
        <v>37</v>
      </c>
      <c r="G29" s="62" t="s">
        <v>94</v>
      </c>
      <c r="H29" s="44"/>
      <c r="I29" s="4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ht="15.75" customHeight="1">
      <c r="A30" s="62" t="s">
        <v>70</v>
      </c>
      <c r="B30" s="95">
        <v>737.0</v>
      </c>
      <c r="C30" s="102">
        <f t="shared" ref="C30:C48" si="2">B30/$B$48</f>
        <v>0.07129038499</v>
      </c>
      <c r="D30" s="95">
        <v>701.0</v>
      </c>
      <c r="E30" s="56">
        <f t="shared" ref="E30:E48" si="3">D30/$D$48</f>
        <v>0.06837690207</v>
      </c>
      <c r="F30" s="96">
        <v>709.0</v>
      </c>
      <c r="G30" s="56">
        <f t="shared" ref="G30:G48" si="4">F30/$F$48</f>
        <v>0.06808796696</v>
      </c>
      <c r="H30" s="34"/>
      <c r="I30" s="10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ht="15.75" customHeight="1">
      <c r="A31" s="99" t="s">
        <v>44</v>
      </c>
      <c r="B31" s="95">
        <v>1.0</v>
      </c>
      <c r="C31" s="102">
        <f t="shared" si="2"/>
        <v>0.0000967305088</v>
      </c>
      <c r="D31" s="95">
        <v>1.0</v>
      </c>
      <c r="E31" s="56">
        <f t="shared" si="3"/>
        <v>0.00009754194304</v>
      </c>
      <c r="F31" s="100">
        <v>1.0</v>
      </c>
      <c r="G31" s="56">
        <f t="shared" si="4"/>
        <v>0.0000960338039</v>
      </c>
      <c r="H31" s="39"/>
      <c r="I31" s="10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ht="15.75" customHeight="1">
      <c r="A32" s="62" t="s">
        <v>46</v>
      </c>
      <c r="B32" s="95">
        <v>758.0</v>
      </c>
      <c r="C32" s="102">
        <f t="shared" si="2"/>
        <v>0.07332172567</v>
      </c>
      <c r="D32" s="95">
        <v>773.0</v>
      </c>
      <c r="E32" s="56">
        <f t="shared" si="3"/>
        <v>0.07539992197</v>
      </c>
      <c r="F32" s="100">
        <v>762.0</v>
      </c>
      <c r="G32" s="56">
        <f t="shared" si="4"/>
        <v>0.07317775857</v>
      </c>
      <c r="H32" s="39"/>
      <c r="I32" s="10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ht="15.75" customHeight="1">
      <c r="A33" s="62" t="s">
        <v>91</v>
      </c>
      <c r="B33" s="95">
        <v>10.0</v>
      </c>
      <c r="C33" s="102">
        <f t="shared" si="2"/>
        <v>0.000967305088</v>
      </c>
      <c r="D33" s="95">
        <v>9.0</v>
      </c>
      <c r="E33" s="56">
        <f t="shared" si="3"/>
        <v>0.0008778774873</v>
      </c>
      <c r="F33" s="100">
        <v>8.0</v>
      </c>
      <c r="G33" s="56">
        <f t="shared" si="4"/>
        <v>0.0007682704312</v>
      </c>
      <c r="H33" s="39"/>
      <c r="I33" s="98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ht="15.75" customHeight="1">
      <c r="A34" s="62" t="s">
        <v>45</v>
      </c>
      <c r="B34" s="95">
        <v>1451.0</v>
      </c>
      <c r="C34" s="102">
        <f t="shared" si="2"/>
        <v>0.1403559683</v>
      </c>
      <c r="D34" s="95">
        <v>1416.0</v>
      </c>
      <c r="E34" s="56">
        <f t="shared" si="3"/>
        <v>0.1381193913</v>
      </c>
      <c r="F34" s="100">
        <v>1416.0</v>
      </c>
      <c r="G34" s="56">
        <f t="shared" si="4"/>
        <v>0.1359838663</v>
      </c>
      <c r="H34" s="39"/>
      <c r="I34" s="98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ht="15.75" customHeight="1">
      <c r="A35" s="62" t="s">
        <v>43</v>
      </c>
      <c r="B35" s="95">
        <v>2232.0</v>
      </c>
      <c r="C35" s="102">
        <f t="shared" si="2"/>
        <v>0.2159024956</v>
      </c>
      <c r="D35" s="95">
        <v>2167.0</v>
      </c>
      <c r="E35" s="56">
        <f t="shared" si="3"/>
        <v>0.2113733906</v>
      </c>
      <c r="F35" s="100">
        <v>2141.0</v>
      </c>
      <c r="G35" s="56">
        <f t="shared" si="4"/>
        <v>0.2056083741</v>
      </c>
      <c r="H35" s="39"/>
      <c r="I35" s="98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ht="15.75" customHeight="1">
      <c r="A36" s="62" t="s">
        <v>50</v>
      </c>
      <c r="B36" s="95">
        <v>251.0</v>
      </c>
      <c r="C36" s="102">
        <f t="shared" si="2"/>
        <v>0.02427935771</v>
      </c>
      <c r="D36" s="95">
        <v>269.0</v>
      </c>
      <c r="E36" s="56">
        <f t="shared" si="3"/>
        <v>0.02623878268</v>
      </c>
      <c r="F36" s="100">
        <v>282.0</v>
      </c>
      <c r="G36" s="56">
        <f t="shared" si="4"/>
        <v>0.0270815327</v>
      </c>
      <c r="H36" s="39"/>
      <c r="I36" s="98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ht="15.75" customHeight="1">
      <c r="A37" s="62" t="s">
        <v>49</v>
      </c>
      <c r="B37" s="95">
        <v>1064.0</v>
      </c>
      <c r="C37" s="102">
        <f t="shared" si="2"/>
        <v>0.1029212614</v>
      </c>
      <c r="D37" s="95">
        <v>1021.0</v>
      </c>
      <c r="E37" s="56">
        <f t="shared" si="3"/>
        <v>0.09959032384</v>
      </c>
      <c r="F37" s="100">
        <v>1008.0</v>
      </c>
      <c r="G37" s="56">
        <f t="shared" si="4"/>
        <v>0.09680207433</v>
      </c>
      <c r="H37" s="39"/>
      <c r="I37" s="98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ht="15.75" customHeight="1">
      <c r="A38" s="62" t="s">
        <v>53</v>
      </c>
      <c r="B38" s="95">
        <v>303.0</v>
      </c>
      <c r="C38" s="102">
        <f t="shared" si="2"/>
        <v>0.02930934417</v>
      </c>
      <c r="D38" s="95">
        <v>304.0</v>
      </c>
      <c r="E38" s="56">
        <f t="shared" si="3"/>
        <v>0.02965275068</v>
      </c>
      <c r="F38" s="100">
        <v>303.0</v>
      </c>
      <c r="G38" s="56">
        <f t="shared" si="4"/>
        <v>0.02909824258</v>
      </c>
      <c r="H38" s="39"/>
      <c r="I38" s="98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ht="15.75" customHeight="1">
      <c r="A39" s="62" t="s">
        <v>55</v>
      </c>
      <c r="B39" s="95">
        <v>379.0</v>
      </c>
      <c r="C39" s="102">
        <f t="shared" si="2"/>
        <v>0.03666086284</v>
      </c>
      <c r="D39" s="95">
        <v>376.0</v>
      </c>
      <c r="E39" s="56">
        <f t="shared" si="3"/>
        <v>0.03667577058</v>
      </c>
      <c r="F39" s="100">
        <v>414.0</v>
      </c>
      <c r="G39" s="56">
        <f t="shared" si="4"/>
        <v>0.03975799481</v>
      </c>
      <c r="H39" s="39"/>
      <c r="I39" s="98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ht="15.75" customHeight="1">
      <c r="A40" s="62" t="s">
        <v>48</v>
      </c>
      <c r="B40" s="95">
        <v>252.0</v>
      </c>
      <c r="C40" s="102">
        <f t="shared" si="2"/>
        <v>0.02437608822</v>
      </c>
      <c r="D40" s="95">
        <v>258.0</v>
      </c>
      <c r="E40" s="56">
        <f t="shared" si="3"/>
        <v>0.0251658213</v>
      </c>
      <c r="F40" s="100">
        <v>277.0</v>
      </c>
      <c r="G40" s="56">
        <f t="shared" si="4"/>
        <v>0.02660136368</v>
      </c>
      <c r="H40" s="39"/>
      <c r="I40" s="98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ht="15.75" customHeight="1">
      <c r="A41" s="62" t="s">
        <v>51</v>
      </c>
      <c r="B41" s="95">
        <v>804.0</v>
      </c>
      <c r="C41" s="102">
        <f t="shared" si="2"/>
        <v>0.07777132908</v>
      </c>
      <c r="D41" s="95">
        <v>883.0</v>
      </c>
      <c r="E41" s="56">
        <f t="shared" si="3"/>
        <v>0.0861295357</v>
      </c>
      <c r="F41" s="100">
        <v>944.0</v>
      </c>
      <c r="G41" s="56">
        <f t="shared" si="4"/>
        <v>0.09065591088</v>
      </c>
      <c r="H41" s="39"/>
      <c r="I41" s="98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ht="15.75" customHeight="1">
      <c r="A42" s="62" t="s">
        <v>54</v>
      </c>
      <c r="B42" s="95">
        <v>582.0</v>
      </c>
      <c r="C42" s="102">
        <f t="shared" si="2"/>
        <v>0.05629715612</v>
      </c>
      <c r="D42" s="95">
        <v>578.0</v>
      </c>
      <c r="E42" s="56">
        <f t="shared" si="3"/>
        <v>0.05637924307</v>
      </c>
      <c r="F42" s="100">
        <v>584.0</v>
      </c>
      <c r="G42" s="56">
        <f t="shared" si="4"/>
        <v>0.05608374148</v>
      </c>
      <c r="H42" s="39"/>
      <c r="I42" s="98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ht="15.75" customHeight="1">
      <c r="A43" s="62" t="s">
        <v>57</v>
      </c>
      <c r="B43" s="95">
        <v>42.0</v>
      </c>
      <c r="C43" s="102">
        <f t="shared" si="2"/>
        <v>0.00406268137</v>
      </c>
      <c r="D43" s="95">
        <v>46.0</v>
      </c>
      <c r="E43" s="56">
        <f t="shared" si="3"/>
        <v>0.00448692938</v>
      </c>
      <c r="F43" s="100">
        <v>54.0</v>
      </c>
      <c r="G43" s="56">
        <f t="shared" si="4"/>
        <v>0.005185825411</v>
      </c>
      <c r="H43" s="39"/>
      <c r="I43" s="98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ht="19.5" customHeight="1">
      <c r="A44" s="62" t="s">
        <v>59</v>
      </c>
      <c r="B44" s="95">
        <v>38.0</v>
      </c>
      <c r="C44" s="102">
        <f t="shared" si="2"/>
        <v>0.003675759334</v>
      </c>
      <c r="D44" s="95">
        <v>31.0</v>
      </c>
      <c r="E44" s="56">
        <f t="shared" si="3"/>
        <v>0.003023800234</v>
      </c>
      <c r="F44" s="100">
        <v>37.0</v>
      </c>
      <c r="G44" s="56">
        <f t="shared" si="4"/>
        <v>0.003553250744</v>
      </c>
      <c r="H44" s="39"/>
      <c r="I44" s="98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ht="15.75" customHeight="1">
      <c r="A45" s="62" t="s">
        <v>58</v>
      </c>
      <c r="B45" s="95">
        <v>165.0</v>
      </c>
      <c r="C45" s="102">
        <f t="shared" si="2"/>
        <v>0.01596053395</v>
      </c>
      <c r="D45" s="95">
        <v>180.0</v>
      </c>
      <c r="E45" s="56">
        <f t="shared" si="3"/>
        <v>0.01755754975</v>
      </c>
      <c r="F45" s="100">
        <v>175.0</v>
      </c>
      <c r="G45" s="56">
        <f t="shared" si="4"/>
        <v>0.01680591568</v>
      </c>
      <c r="H45" s="39"/>
      <c r="I45" s="98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ht="15.75" customHeight="1">
      <c r="A46" s="62" t="s">
        <v>52</v>
      </c>
      <c r="B46" s="95">
        <v>847.0</v>
      </c>
      <c r="C46" s="102">
        <f t="shared" si="2"/>
        <v>0.08193074096</v>
      </c>
      <c r="D46" s="95">
        <v>849.0</v>
      </c>
      <c r="E46" s="56">
        <f t="shared" si="3"/>
        <v>0.08281310964</v>
      </c>
      <c r="F46" s="100">
        <v>908.0</v>
      </c>
      <c r="G46" s="56">
        <f t="shared" si="4"/>
        <v>0.08719869394</v>
      </c>
      <c r="H46" s="39"/>
      <c r="I46" s="98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ht="15.75" customHeight="1">
      <c r="A47" s="62" t="s">
        <v>56</v>
      </c>
      <c r="B47" s="95">
        <v>422.0</v>
      </c>
      <c r="C47" s="102">
        <f t="shared" si="2"/>
        <v>0.04082027471</v>
      </c>
      <c r="D47" s="95">
        <v>390.0</v>
      </c>
      <c r="E47" s="56">
        <f t="shared" si="3"/>
        <v>0.03804135778</v>
      </c>
      <c r="F47" s="100">
        <v>390.0</v>
      </c>
      <c r="G47" s="56">
        <f t="shared" si="4"/>
        <v>0.03745318352</v>
      </c>
      <c r="H47" s="39"/>
      <c r="I47" s="98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ht="15.75" customHeight="1">
      <c r="A48" s="62" t="s">
        <v>60</v>
      </c>
      <c r="B48" s="95">
        <f>SUM(B30:B47)</f>
        <v>10338</v>
      </c>
      <c r="C48" s="102">
        <f t="shared" si="2"/>
        <v>1</v>
      </c>
      <c r="D48" s="95">
        <f>SUM(D30:D47)</f>
        <v>10252</v>
      </c>
      <c r="E48" s="56">
        <f t="shared" si="3"/>
        <v>1</v>
      </c>
      <c r="F48" s="95">
        <f>SUM(F30:F47)</f>
        <v>10413</v>
      </c>
      <c r="G48" s="56">
        <f t="shared" si="4"/>
        <v>1</v>
      </c>
      <c r="H48" s="101"/>
      <c r="I48" s="98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ht="15.75" customHeight="1">
      <c r="A49" s="23" t="s">
        <v>62</v>
      </c>
      <c r="B49" s="23"/>
      <c r="C49" s="23"/>
      <c r="D49" s="23"/>
      <c r="E49" s="23"/>
      <c r="F49" s="23"/>
      <c r="G49" s="23"/>
      <c r="H49" s="23"/>
      <c r="I49" s="98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ht="15.75" customHeight="1">
      <c r="A50" s="31" t="s">
        <v>92</v>
      </c>
      <c r="B50" s="23"/>
      <c r="C50" s="23"/>
      <c r="D50" s="23"/>
      <c r="E50" s="23"/>
      <c r="F50" s="23"/>
      <c r="G50" s="23"/>
      <c r="H50" s="23"/>
      <c r="I50" s="98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</row>
  </sheetData>
  <mergeCells count="8">
    <mergeCell ref="B2:C2"/>
    <mergeCell ref="D2:E2"/>
    <mergeCell ref="F2:H2"/>
    <mergeCell ref="I2:K2"/>
    <mergeCell ref="B28:C28"/>
    <mergeCell ref="D28:E28"/>
    <mergeCell ref="F28:G28"/>
    <mergeCell ref="H28:I2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42.25"/>
  </cols>
  <sheetData>
    <row r="1">
      <c r="A1" s="57" t="s">
        <v>95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>
      <c r="A2" s="104"/>
      <c r="B2" s="105">
        <v>2022.0</v>
      </c>
      <c r="C2" s="25"/>
      <c r="D2" s="105">
        <v>2023.0</v>
      </c>
      <c r="E2" s="25"/>
      <c r="F2" s="105">
        <v>2024.0</v>
      </c>
      <c r="G2" s="25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>
      <c r="A3" s="106"/>
      <c r="B3" s="107" t="s">
        <v>37</v>
      </c>
      <c r="C3" s="107" t="s">
        <v>96</v>
      </c>
      <c r="D3" s="107" t="s">
        <v>37</v>
      </c>
      <c r="E3" s="107" t="s">
        <v>96</v>
      </c>
      <c r="F3" s="107" t="s">
        <v>37</v>
      </c>
      <c r="G3" s="107" t="s">
        <v>96</v>
      </c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>
      <c r="A4" s="78" t="s">
        <v>70</v>
      </c>
      <c r="B4" s="108">
        <v>133.0</v>
      </c>
      <c r="C4" s="109">
        <f>B4/'Indicatore 1_Imprese registrate'!B4</f>
        <v>0.01389033943</v>
      </c>
      <c r="D4" s="108">
        <v>143.0</v>
      </c>
      <c r="E4" s="109">
        <f>D4/'Indicatore 1_Imprese registrate'!D4</f>
        <v>0.01527777778</v>
      </c>
      <c r="F4" s="108">
        <v>150.0</v>
      </c>
      <c r="G4" s="109">
        <f>F4/'Indicatore 1_Imprese registrate'!F4</f>
        <v>0.01627957456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>
      <c r="A5" s="110" t="s">
        <v>44</v>
      </c>
      <c r="B5" s="108">
        <v>0.0</v>
      </c>
      <c r="C5" s="109">
        <f>B5/'Indicatore 1_Imprese registrate'!B5</f>
        <v>0</v>
      </c>
      <c r="D5" s="108">
        <v>0.0</v>
      </c>
      <c r="E5" s="109">
        <f>D5/'Indicatore 1_Imprese registrate'!D5</f>
        <v>0</v>
      </c>
      <c r="F5" s="108">
        <v>0.0</v>
      </c>
      <c r="G5" s="109">
        <f>F5/'Indicatore 1_Imprese registrate'!F5</f>
        <v>0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>
      <c r="A6" s="110" t="s">
        <v>46</v>
      </c>
      <c r="B6" s="108">
        <v>1451.0</v>
      </c>
      <c r="C6" s="109">
        <f>B6/'Indicatore 1_Imprese registrate'!B6</f>
        <v>0.09976622662</v>
      </c>
      <c r="D6" s="108">
        <v>1447.0</v>
      </c>
      <c r="E6" s="109">
        <f>D6/'Indicatore 1_Imprese registrate'!D6</f>
        <v>0.1019516663</v>
      </c>
      <c r="F6" s="108">
        <v>1430.0</v>
      </c>
      <c r="G6" s="109">
        <f>F6/'Indicatore 1_Imprese registrate'!F6</f>
        <v>0.1028776978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>
      <c r="A7" s="78" t="s">
        <v>97</v>
      </c>
      <c r="B7" s="108">
        <v>4.0</v>
      </c>
      <c r="C7" s="109">
        <f>B7/'Indicatore 1_Imprese registrate'!B7</f>
        <v>0.008080808081</v>
      </c>
      <c r="D7" s="108">
        <v>4.0</v>
      </c>
      <c r="E7" s="109">
        <f>D7/'Indicatore 1_Imprese registrate'!D7</f>
        <v>0.0081799591</v>
      </c>
      <c r="F7" s="108">
        <v>4.0</v>
      </c>
      <c r="G7" s="109">
        <f>F7/'Indicatore 1_Imprese registrate'!F7</f>
        <v>0.0081799591</v>
      </c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>
      <c r="A8" s="78" t="s">
        <v>45</v>
      </c>
      <c r="B8" s="108">
        <v>3197.0</v>
      </c>
      <c r="C8" s="109">
        <f>B8/'Indicatore 1_Imprese registrate'!B8</f>
        <v>0.1758525853</v>
      </c>
      <c r="D8" s="108">
        <v>3206.0</v>
      </c>
      <c r="E8" s="109">
        <f>D8/'Indicatore 1_Imprese registrate'!D8</f>
        <v>0.1806909767</v>
      </c>
      <c r="F8" s="108">
        <v>3089.0</v>
      </c>
      <c r="G8" s="109">
        <f>F8/'Indicatore 1_Imprese registrate'!F8</f>
        <v>0.1767364687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>
      <c r="A9" s="78" t="s">
        <v>98</v>
      </c>
      <c r="B9" s="108">
        <v>3512.0</v>
      </c>
      <c r="C9" s="109">
        <f>B9/'Indicatore 1_Imprese registrate'!B9</f>
        <v>0.143687096</v>
      </c>
      <c r="D9" s="108">
        <v>3461.0</v>
      </c>
      <c r="E9" s="109">
        <f>D9/'Indicatore 1_Imprese registrate'!D9</f>
        <v>0.1443948433</v>
      </c>
      <c r="F9" s="108">
        <v>3294.0</v>
      </c>
      <c r="G9" s="109">
        <f>F9/'Indicatore 1_Imprese registrate'!F9</f>
        <v>0.14066103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>
      <c r="A10" s="78" t="s">
        <v>99</v>
      </c>
      <c r="B10" s="108">
        <v>741.0</v>
      </c>
      <c r="C10" s="109">
        <f>B10/'Indicatore 1_Imprese registrate'!B10</f>
        <v>0.2620226308</v>
      </c>
      <c r="D10" s="108">
        <v>755.0</v>
      </c>
      <c r="E10" s="109">
        <f>D10/'Indicatore 1_Imprese registrate'!D10</f>
        <v>0.2735507246</v>
      </c>
      <c r="F10" s="108">
        <v>814.0</v>
      </c>
      <c r="G10" s="109">
        <f>F10/'Indicatore 1_Imprese registrate'!F10</f>
        <v>0.2934390771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>
      <c r="A11" s="78" t="s">
        <v>100</v>
      </c>
      <c r="B11" s="108">
        <v>1667.0</v>
      </c>
      <c r="C11" s="109">
        <f>B11/'Indicatore 1_Imprese registrate'!B11</f>
        <v>0.1860283451</v>
      </c>
      <c r="D11" s="108">
        <v>1713.0</v>
      </c>
      <c r="E11" s="109">
        <f>D11/'Indicatore 1_Imprese registrate'!D11</f>
        <v>0.1921696208</v>
      </c>
      <c r="F11" s="108">
        <v>1690.0</v>
      </c>
      <c r="G11" s="109">
        <f>F11/'Indicatore 1_Imprese registrate'!F11</f>
        <v>0.1934081025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>
      <c r="A12" s="78" t="s">
        <v>53</v>
      </c>
      <c r="B12" s="108">
        <v>217.0</v>
      </c>
      <c r="C12" s="109">
        <f>B12/'Indicatore 1_Imprese registrate'!B12</f>
        <v>0.07648924921</v>
      </c>
      <c r="D12" s="108">
        <v>224.0</v>
      </c>
      <c r="E12" s="109">
        <f>D12/'Indicatore 1_Imprese registrate'!D12</f>
        <v>0.07845884413</v>
      </c>
      <c r="F12" s="108">
        <v>222.0</v>
      </c>
      <c r="G12" s="109">
        <f>F12/'Indicatore 1_Imprese registrate'!F12</f>
        <v>0.07641996558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>
      <c r="A13" s="78" t="s">
        <v>55</v>
      </c>
      <c r="B13" s="108">
        <v>103.0</v>
      </c>
      <c r="C13" s="109">
        <f>B13/'Indicatore 1_Imprese registrate'!B13</f>
        <v>0.03110842646</v>
      </c>
      <c r="D13" s="108">
        <v>104.0</v>
      </c>
      <c r="E13" s="109">
        <f>D13/'Indicatore 1_Imprese registrate'!D13</f>
        <v>0.03074194502</v>
      </c>
      <c r="F13" s="108">
        <v>114.0</v>
      </c>
      <c r="G13" s="109">
        <f>F13/'Indicatore 1_Imprese registrate'!F13</f>
        <v>0.03283410138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>
      <c r="A14" s="78" t="s">
        <v>48</v>
      </c>
      <c r="B14" s="108">
        <v>201.0</v>
      </c>
      <c r="C14" s="109">
        <f>B14/'Indicatore 1_Imprese registrate'!B14</f>
        <v>0.02221485411</v>
      </c>
      <c r="D14" s="108">
        <v>213.0</v>
      </c>
      <c r="E14" s="109">
        <f>D14/'Indicatore 1_Imprese registrate'!D14</f>
        <v>0.02346331791</v>
      </c>
      <c r="F14" s="108">
        <v>230.0</v>
      </c>
      <c r="G14" s="109">
        <f>F14/'Indicatore 1_Imprese registrate'!F14</f>
        <v>0.02530809859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>
      <c r="A15" s="78" t="s">
        <v>51</v>
      </c>
      <c r="B15" s="108">
        <v>430.0</v>
      </c>
      <c r="C15" s="109">
        <f>B15/'Indicatore 1_Imprese registrate'!B15</f>
        <v>0.06453549452</v>
      </c>
      <c r="D15" s="108">
        <v>468.0</v>
      </c>
      <c r="E15" s="109">
        <f>D15/'Indicatore 1_Imprese registrate'!D15</f>
        <v>0.06640181612</v>
      </c>
      <c r="F15" s="108">
        <v>464.0</v>
      </c>
      <c r="G15" s="109">
        <f>F15/'Indicatore 1_Imprese registrate'!F15</f>
        <v>0.06294939628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ht="14.25" customHeight="1">
      <c r="A16" s="78" t="s">
        <v>101</v>
      </c>
      <c r="B16" s="108">
        <v>1016.0</v>
      </c>
      <c r="C16" s="109">
        <f>B16/'Indicatore 1_Imprese registrate'!B16</f>
        <v>0.2412155745</v>
      </c>
      <c r="D16" s="108">
        <v>981.0</v>
      </c>
      <c r="E16" s="109">
        <f>D16/'Indicatore 1_Imprese registrate'!D16</f>
        <v>0.2339613642</v>
      </c>
      <c r="F16" s="108">
        <v>904.0</v>
      </c>
      <c r="G16" s="109">
        <f>F16/'Indicatore 1_Imprese registrate'!F16</f>
        <v>0.2170989433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>
      <c r="A17" s="78" t="s">
        <v>57</v>
      </c>
      <c r="B17" s="108">
        <v>0.0</v>
      </c>
      <c r="C17" s="109">
        <f>B17/'Indicatore 1_Imprese registrate'!B17</f>
        <v>0</v>
      </c>
      <c r="D17" s="108">
        <v>36.0</v>
      </c>
      <c r="E17" s="109">
        <f>D17/'Indicatore 1_Imprese registrate'!D17</f>
        <v>0.05106382979</v>
      </c>
      <c r="F17" s="108">
        <v>36.0</v>
      </c>
      <c r="G17" s="109">
        <f>F17/'Indicatore 1_Imprese registrate'!F17</f>
        <v>0.04993065187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>
      <c r="A18" s="78" t="s">
        <v>102</v>
      </c>
      <c r="B18" s="108">
        <v>28.0</v>
      </c>
      <c r="C18" s="109">
        <f>B18/'Indicatore 1_Imprese registrate'!B18</f>
        <v>0.0340218712</v>
      </c>
      <c r="D18" s="108">
        <v>29.0</v>
      </c>
      <c r="E18" s="109">
        <f>D18/'Indicatore 1_Imprese registrate'!D18</f>
        <v>0.03376018626</v>
      </c>
      <c r="F18" s="108">
        <v>29.0</v>
      </c>
      <c r="G18" s="109">
        <f>F18/'Indicatore 1_Imprese registrate'!F18</f>
        <v>0.03333333333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>
      <c r="A19" s="78" t="s">
        <v>103</v>
      </c>
      <c r="B19" s="108">
        <v>116.0</v>
      </c>
      <c r="C19" s="109">
        <f>B19/'Indicatore 1_Imprese registrate'!B19</f>
        <v>0.06557377049</v>
      </c>
      <c r="D19" s="108">
        <v>117.0</v>
      </c>
      <c r="E19" s="109">
        <f>D19/'Indicatore 1_Imprese registrate'!D19</f>
        <v>0.06471238938</v>
      </c>
      <c r="F19" s="108">
        <v>110.0</v>
      </c>
      <c r="G19" s="109">
        <f>F19/'Indicatore 1_Imprese registrate'!F19</f>
        <v>0.05901287554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>
      <c r="A20" s="78" t="s">
        <v>52</v>
      </c>
      <c r="B20" s="108">
        <v>691.0</v>
      </c>
      <c r="C20" s="109">
        <f>B20/'Indicatore 1_Imprese registrate'!B20</f>
        <v>0.1215051873</v>
      </c>
      <c r="D20" s="108">
        <v>720.0</v>
      </c>
      <c r="E20" s="109">
        <f>D20/'Indicatore 1_Imprese registrate'!D20</f>
        <v>0.1264266901</v>
      </c>
      <c r="F20" s="108">
        <v>757.0</v>
      </c>
      <c r="G20" s="109">
        <f>F20/'Indicatore 1_Imprese registrate'!F20</f>
        <v>0.1312185821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>
      <c r="A21" s="78" t="s">
        <v>56</v>
      </c>
      <c r="B21" s="108">
        <v>0.0</v>
      </c>
      <c r="C21" s="109">
        <f>B21/'Indicatore 1_Imprese registrate'!B21</f>
        <v>0</v>
      </c>
      <c r="D21" s="108">
        <v>883.0</v>
      </c>
      <c r="E21" s="109">
        <f>D21/'Indicatore 1_Imprese registrate'!D21</f>
        <v>0.2184021766</v>
      </c>
      <c r="F21" s="108">
        <v>859.0</v>
      </c>
      <c r="G21" s="109">
        <f>F21/'Indicatore 1_Imprese registrate'!F21</f>
        <v>0.2143213573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>
      <c r="A22" s="111" t="s">
        <v>60</v>
      </c>
      <c r="B22" s="112">
        <f>SUM(B4:B21)</f>
        <v>13507</v>
      </c>
      <c r="C22" s="109">
        <f>B22/'Indicatore 1_Imprese registrate'!B22</f>
        <v>0.1142559869</v>
      </c>
      <c r="D22" s="112">
        <f>SUM(D4:D21)</f>
        <v>14504</v>
      </c>
      <c r="E22" s="109">
        <f>D22/'Indicatore 1_Imprese registrate'!D22</f>
        <v>0.1237584901</v>
      </c>
      <c r="F22" s="112">
        <f>SUM(F4:F21)</f>
        <v>14196</v>
      </c>
      <c r="G22" s="109">
        <f>F22/'Indicatore 1_Imprese registrate'!F22</f>
        <v>0.1220185142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>
      <c r="A23" s="57" t="s">
        <v>62</v>
      </c>
      <c r="B23" s="57"/>
      <c r="C23" s="113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>
      <c r="A24" s="10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>
      <c r="A25" s="10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>
      <c r="A26" s="57" t="s">
        <v>95</v>
      </c>
    </row>
    <row r="27">
      <c r="A27" s="106"/>
      <c r="B27" s="107" t="s">
        <v>37</v>
      </c>
      <c r="C27" s="114" t="s">
        <v>104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>
      <c r="A28" s="78" t="s">
        <v>70</v>
      </c>
      <c r="B28" s="108">
        <v>150.0</v>
      </c>
      <c r="C28" s="115">
        <f t="shared" ref="C28:C45" si="1">B28/14196</f>
        <v>0.01056635672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>
      <c r="A29" s="110" t="s">
        <v>44</v>
      </c>
      <c r="B29" s="108">
        <v>0.0</v>
      </c>
      <c r="C29" s="115">
        <f t="shared" si="1"/>
        <v>0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>
      <c r="A30" s="110" t="s">
        <v>46</v>
      </c>
      <c r="B30" s="108">
        <v>1430.0</v>
      </c>
      <c r="C30" s="115">
        <f t="shared" si="1"/>
        <v>0.1007326007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>
      <c r="A31" s="78" t="s">
        <v>97</v>
      </c>
      <c r="B31" s="108">
        <v>4.0</v>
      </c>
      <c r="C31" s="115">
        <f t="shared" si="1"/>
        <v>0.0002817695125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>
      <c r="A32" s="78" t="s">
        <v>45</v>
      </c>
      <c r="B32" s="108">
        <v>3089.0</v>
      </c>
      <c r="C32" s="115">
        <f t="shared" si="1"/>
        <v>0.2175965061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>
      <c r="A33" s="78" t="s">
        <v>98</v>
      </c>
      <c r="B33" s="108">
        <v>3294.0</v>
      </c>
      <c r="C33" s="115">
        <f t="shared" si="1"/>
        <v>0.2320371936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>
      <c r="A34" s="78" t="s">
        <v>99</v>
      </c>
      <c r="B34" s="108">
        <v>814.0</v>
      </c>
      <c r="C34" s="115">
        <f t="shared" si="1"/>
        <v>0.0573400958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>
      <c r="A35" s="78" t="s">
        <v>100</v>
      </c>
      <c r="B35" s="108">
        <v>1690.0</v>
      </c>
      <c r="C35" s="115">
        <f t="shared" si="1"/>
        <v>0.119047619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>
      <c r="A36" s="78" t="s">
        <v>53</v>
      </c>
      <c r="B36" s="108">
        <v>222.0</v>
      </c>
      <c r="C36" s="115">
        <f t="shared" si="1"/>
        <v>0.01563820795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>
      <c r="A37" s="78" t="s">
        <v>55</v>
      </c>
      <c r="B37" s="108">
        <v>114.0</v>
      </c>
      <c r="C37" s="115">
        <f t="shared" si="1"/>
        <v>0.008030431107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>
      <c r="A38" s="78" t="s">
        <v>48</v>
      </c>
      <c r="B38" s="108">
        <v>230.0</v>
      </c>
      <c r="C38" s="115">
        <f t="shared" si="1"/>
        <v>0.01620174697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>
      <c r="A39" s="78" t="s">
        <v>51</v>
      </c>
      <c r="B39" s="108">
        <v>464.0</v>
      </c>
      <c r="C39" s="115">
        <f t="shared" si="1"/>
        <v>0.03268526345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>
      <c r="A40" s="78" t="s">
        <v>101</v>
      </c>
      <c r="B40" s="108">
        <v>904.0</v>
      </c>
      <c r="C40" s="115">
        <f t="shared" si="1"/>
        <v>0.06367990983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>
      <c r="A41" s="78" t="s">
        <v>57</v>
      </c>
      <c r="B41" s="108">
        <v>36.0</v>
      </c>
      <c r="C41" s="115">
        <f t="shared" si="1"/>
        <v>0.002535925613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>
      <c r="A42" s="78" t="s">
        <v>102</v>
      </c>
      <c r="B42" s="108">
        <v>29.0</v>
      </c>
      <c r="C42" s="115">
        <f t="shared" si="1"/>
        <v>0.002042828966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>
      <c r="A43" s="78" t="s">
        <v>103</v>
      </c>
      <c r="B43" s="108">
        <v>110.0</v>
      </c>
      <c r="C43" s="115">
        <f t="shared" si="1"/>
        <v>0.007748661595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>
      <c r="A44" s="78" t="s">
        <v>52</v>
      </c>
      <c r="B44" s="108">
        <v>757.0</v>
      </c>
      <c r="C44" s="115">
        <f t="shared" si="1"/>
        <v>0.05332488025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>
      <c r="A45" s="78" t="s">
        <v>56</v>
      </c>
      <c r="B45" s="108">
        <v>859.0</v>
      </c>
      <c r="C45" s="115">
        <f t="shared" si="1"/>
        <v>0.06051000282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>
      <c r="A46" s="111" t="s">
        <v>60</v>
      </c>
      <c r="B46" s="112">
        <f t="shared" ref="B46:C46" si="2">SUM(B28:B45)</f>
        <v>14196</v>
      </c>
      <c r="C46" s="115">
        <f t="shared" si="2"/>
        <v>1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>
      <c r="A47" s="40" t="s">
        <v>61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  <row r="1001">
      <c r="A1001" s="57"/>
      <c r="B1001" s="57"/>
      <c r="C1001" s="57"/>
      <c r="D1001" s="57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57"/>
      <c r="S1001" s="57"/>
      <c r="T1001" s="57"/>
      <c r="U1001" s="57"/>
      <c r="V1001" s="57"/>
      <c r="W1001" s="57"/>
      <c r="X1001" s="57"/>
      <c r="Y1001" s="57"/>
      <c r="Z1001" s="57"/>
    </row>
    <row r="1002">
      <c r="A1002" s="57"/>
      <c r="B1002" s="57"/>
      <c r="C1002" s="57"/>
      <c r="D1002" s="57"/>
      <c r="E1002" s="57"/>
      <c r="F1002" s="57"/>
      <c r="G1002" s="57"/>
      <c r="H1002" s="57"/>
      <c r="I1002" s="57"/>
      <c r="J1002" s="57"/>
      <c r="K1002" s="57"/>
      <c r="L1002" s="57"/>
      <c r="M1002" s="57"/>
      <c r="N1002" s="57"/>
      <c r="O1002" s="57"/>
      <c r="P1002" s="57"/>
      <c r="Q1002" s="57"/>
      <c r="R1002" s="57"/>
      <c r="S1002" s="57"/>
      <c r="T1002" s="57"/>
      <c r="U1002" s="57"/>
      <c r="V1002" s="57"/>
      <c r="W1002" s="57"/>
      <c r="X1002" s="57"/>
      <c r="Y1002" s="57"/>
      <c r="Z1002" s="57"/>
    </row>
    <row r="1003">
      <c r="A1003" s="57"/>
      <c r="B1003" s="57"/>
      <c r="C1003" s="57"/>
      <c r="D1003" s="57"/>
      <c r="E1003" s="57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  <c r="P1003" s="57"/>
      <c r="Q1003" s="57"/>
      <c r="R1003" s="57"/>
      <c r="S1003" s="57"/>
      <c r="T1003" s="57"/>
      <c r="U1003" s="57"/>
      <c r="V1003" s="57"/>
      <c r="W1003" s="57"/>
      <c r="X1003" s="57"/>
      <c r="Y1003" s="57"/>
      <c r="Z1003" s="57"/>
    </row>
    <row r="1004">
      <c r="A1004" s="57"/>
      <c r="B1004" s="57"/>
      <c r="C1004" s="57"/>
      <c r="D1004" s="57"/>
      <c r="E1004" s="57"/>
      <c r="F1004" s="57"/>
      <c r="G1004" s="57"/>
      <c r="H1004" s="57"/>
      <c r="I1004" s="57"/>
      <c r="J1004" s="57"/>
      <c r="K1004" s="57"/>
      <c r="L1004" s="57"/>
      <c r="M1004" s="57"/>
      <c r="N1004" s="57"/>
      <c r="O1004" s="57"/>
      <c r="P1004" s="57"/>
      <c r="Q1004" s="57"/>
      <c r="R1004" s="57"/>
      <c r="S1004" s="57"/>
      <c r="T1004" s="57"/>
      <c r="U1004" s="57"/>
      <c r="V1004" s="57"/>
      <c r="W1004" s="57"/>
      <c r="X1004" s="57"/>
      <c r="Y1004" s="57"/>
      <c r="Z1004" s="57"/>
    </row>
  </sheetData>
  <mergeCells count="3">
    <mergeCell ref="B2:C2"/>
    <mergeCell ref="D2:E2"/>
    <mergeCell ref="F2:G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4" max="14" width="13.38"/>
  </cols>
  <sheetData>
    <row r="1" ht="15.75" customHeight="1">
      <c r="A1" s="23" t="s">
        <v>105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ht="15.75" customHeight="1">
      <c r="A2" s="40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ht="1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ht="15.75" customHeight="1">
      <c r="A4" s="28"/>
      <c r="B4" s="64">
        <v>2022.0</v>
      </c>
      <c r="C4" s="64">
        <v>2023.0</v>
      </c>
      <c r="D4" s="83"/>
      <c r="E4" s="83"/>
      <c r="F4" s="83"/>
      <c r="G4" s="83"/>
      <c r="H4" s="83"/>
      <c r="I4" s="83"/>
      <c r="J4" s="83"/>
      <c r="Q4" s="83"/>
      <c r="Z4" s="83"/>
      <c r="AH4" s="83"/>
    </row>
    <row r="5" ht="14.25" customHeight="1">
      <c r="A5" s="62" t="s">
        <v>39</v>
      </c>
      <c r="B5" s="116">
        <v>36321.3</v>
      </c>
      <c r="C5" s="117">
        <v>38820.72</v>
      </c>
      <c r="D5" s="118"/>
      <c r="E5" s="119"/>
      <c r="F5" s="120"/>
      <c r="G5" s="119"/>
      <c r="H5" s="120"/>
      <c r="I5" s="119"/>
      <c r="J5" s="121"/>
      <c r="K5" s="119"/>
      <c r="L5" s="122"/>
      <c r="M5" s="119"/>
      <c r="N5" s="119"/>
      <c r="O5" s="123"/>
      <c r="P5" s="119"/>
      <c r="Q5" s="121"/>
      <c r="R5" s="119"/>
      <c r="S5" s="123"/>
      <c r="T5" s="119"/>
      <c r="U5" s="122"/>
      <c r="V5" s="122"/>
      <c r="W5" s="119"/>
      <c r="X5" s="124"/>
      <c r="Y5" s="119"/>
      <c r="Z5" s="23"/>
      <c r="AA5" s="119"/>
      <c r="AB5" s="123"/>
      <c r="AC5" s="119"/>
      <c r="AD5" s="121"/>
      <c r="AE5" s="119"/>
      <c r="AF5" s="23"/>
      <c r="AG5" s="119"/>
      <c r="AH5" s="23"/>
      <c r="AI5" s="119"/>
      <c r="AJ5" s="125"/>
      <c r="AK5" s="119"/>
      <c r="AL5" s="125"/>
      <c r="AM5" s="119"/>
      <c r="AN5" s="23"/>
      <c r="AO5" s="119"/>
    </row>
    <row r="6" ht="15.75" customHeight="1">
      <c r="A6" s="62" t="s">
        <v>40</v>
      </c>
      <c r="B6" s="116">
        <v>41207.7</v>
      </c>
      <c r="C6" s="126">
        <v>43281.26</v>
      </c>
      <c r="D6" s="127"/>
      <c r="E6" s="119"/>
      <c r="F6" s="120"/>
      <c r="G6" s="119"/>
      <c r="H6" s="120"/>
      <c r="I6" s="119"/>
      <c r="J6" s="121"/>
      <c r="K6" s="119"/>
      <c r="L6" s="122"/>
      <c r="M6" s="119"/>
      <c r="N6" s="119"/>
      <c r="O6" s="123"/>
      <c r="P6" s="119"/>
      <c r="Q6" s="121"/>
      <c r="R6" s="119"/>
      <c r="S6" s="123"/>
      <c r="T6" s="119"/>
      <c r="U6" s="122"/>
      <c r="V6" s="122"/>
      <c r="W6" s="119"/>
      <c r="X6" s="124"/>
      <c r="Y6" s="119"/>
      <c r="Z6" s="124"/>
      <c r="AA6" s="119"/>
      <c r="AB6" s="124"/>
      <c r="AC6" s="119"/>
      <c r="AD6" s="121"/>
      <c r="AE6" s="119"/>
      <c r="AF6" s="124"/>
      <c r="AG6" s="119"/>
      <c r="AH6" s="124"/>
      <c r="AI6" s="119"/>
      <c r="AJ6" s="123"/>
      <c r="AK6" s="119"/>
      <c r="AL6" s="125"/>
      <c r="AM6" s="119"/>
      <c r="AN6" s="124"/>
      <c r="AO6" s="119"/>
    </row>
    <row r="7" ht="15.75" customHeight="1">
      <c r="A7" s="62" t="s">
        <v>41</v>
      </c>
      <c r="B7" s="116">
        <v>30375.8</v>
      </c>
      <c r="C7" s="128">
        <v>32346.29</v>
      </c>
      <c r="D7" s="129"/>
      <c r="E7" s="130"/>
      <c r="F7" s="131"/>
      <c r="G7" s="130"/>
      <c r="H7" s="131"/>
      <c r="I7" s="130"/>
      <c r="J7" s="121"/>
      <c r="K7" s="119"/>
      <c r="L7" s="121"/>
      <c r="M7" s="119"/>
      <c r="N7" s="119"/>
      <c r="O7" s="123"/>
      <c r="P7" s="119"/>
      <c r="Q7" s="121"/>
      <c r="R7" s="119"/>
      <c r="S7" s="123"/>
      <c r="T7" s="119"/>
      <c r="U7" s="122"/>
      <c r="V7" s="122"/>
      <c r="W7" s="119"/>
      <c r="X7" s="23"/>
      <c r="Y7" s="119"/>
      <c r="Z7" s="124"/>
      <c r="AA7" s="119"/>
      <c r="AB7" s="123"/>
      <c r="AC7" s="119"/>
      <c r="AD7" s="121"/>
      <c r="AE7" s="119"/>
      <c r="AF7" s="124"/>
      <c r="AG7" s="119"/>
      <c r="AH7" s="124"/>
      <c r="AI7" s="119"/>
      <c r="AJ7" s="131"/>
      <c r="AK7" s="119"/>
      <c r="AL7" s="125"/>
      <c r="AM7" s="119"/>
      <c r="AN7" s="124"/>
      <c r="AO7" s="119"/>
    </row>
    <row r="8" ht="15.75" customHeight="1">
      <c r="A8" s="40" t="s">
        <v>61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23"/>
      <c r="R8" s="119"/>
      <c r="S8" s="23"/>
      <c r="T8" s="23"/>
      <c r="U8" s="23"/>
      <c r="V8" s="23"/>
      <c r="W8" s="23"/>
      <c r="X8" s="23"/>
      <c r="Y8" s="119"/>
      <c r="Z8" s="23"/>
      <c r="AA8" s="119"/>
      <c r="AB8" s="23"/>
      <c r="AC8" s="119"/>
      <c r="AD8" s="23"/>
      <c r="AE8" s="23"/>
      <c r="AF8" s="23"/>
      <c r="AG8" s="119"/>
      <c r="AH8" s="119"/>
      <c r="AI8" s="119"/>
      <c r="AJ8" s="119"/>
      <c r="AK8" s="119"/>
      <c r="AL8" s="119"/>
      <c r="AM8" s="119"/>
      <c r="AN8" s="119"/>
      <c r="AO8" s="119"/>
    </row>
    <row r="9" ht="15.7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19"/>
      <c r="S9" s="124"/>
      <c r="T9" s="124"/>
      <c r="U9" s="124"/>
      <c r="V9" s="124"/>
      <c r="W9" s="124"/>
      <c r="X9" s="124"/>
      <c r="Y9" s="124"/>
      <c r="Z9" s="124"/>
      <c r="AA9" s="124"/>
      <c r="AB9" s="23"/>
      <c r="AC9" s="119"/>
      <c r="AD9" s="23"/>
      <c r="AE9" s="23"/>
      <c r="AF9" s="23"/>
      <c r="AG9" s="119"/>
      <c r="AH9" s="119"/>
      <c r="AI9" s="119"/>
      <c r="AJ9" s="119"/>
      <c r="AK9" s="119"/>
      <c r="AL9" s="119"/>
      <c r="AM9" s="119"/>
      <c r="AN9" s="119"/>
      <c r="AO9" s="119"/>
    </row>
    <row r="10" ht="15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24"/>
      <c r="R10" s="23"/>
      <c r="S10" s="124"/>
      <c r="T10" s="124"/>
      <c r="U10" s="124"/>
      <c r="V10" s="124"/>
      <c r="W10" s="124"/>
      <c r="X10" s="124"/>
      <c r="Y10" s="124"/>
      <c r="Z10" s="124"/>
      <c r="AA10" s="124"/>
      <c r="AB10" s="23"/>
      <c r="AC10" s="119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ht="15.75" customHeight="1">
      <c r="A11" s="40" t="s">
        <v>107</v>
      </c>
      <c r="B11" s="13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ht="15.75" customHeight="1">
      <c r="A12" s="133"/>
      <c r="B12" s="134">
        <v>2022.0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25"/>
      <c r="N12" s="134">
        <v>2023.0</v>
      </c>
      <c r="O12" s="59"/>
      <c r="P12" s="59"/>
      <c r="Q12" s="59"/>
      <c r="R12" s="59"/>
      <c r="S12" s="59"/>
      <c r="T12" s="25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ht="110.25" customHeight="1">
      <c r="A13" s="135"/>
      <c r="B13" s="136" t="s">
        <v>108</v>
      </c>
      <c r="C13" s="136" t="s">
        <v>109</v>
      </c>
      <c r="D13" s="136" t="s">
        <v>110</v>
      </c>
      <c r="E13" s="136" t="s">
        <v>111</v>
      </c>
      <c r="F13" s="136" t="s">
        <v>112</v>
      </c>
      <c r="G13" s="136" t="s">
        <v>113</v>
      </c>
      <c r="H13" s="136" t="s">
        <v>114</v>
      </c>
      <c r="I13" s="136" t="s">
        <v>115</v>
      </c>
      <c r="J13" s="136" t="s">
        <v>116</v>
      </c>
      <c r="K13" s="136" t="s">
        <v>117</v>
      </c>
      <c r="L13" s="136" t="s">
        <v>118</v>
      </c>
      <c r="M13" s="136" t="s">
        <v>119</v>
      </c>
      <c r="N13" s="136" t="s">
        <v>108</v>
      </c>
      <c r="O13" s="136" t="s">
        <v>120</v>
      </c>
      <c r="P13" s="136" t="s">
        <v>111</v>
      </c>
      <c r="Q13" s="136" t="s">
        <v>121</v>
      </c>
      <c r="R13" s="136" t="s">
        <v>122</v>
      </c>
      <c r="S13" s="136" t="s">
        <v>123</v>
      </c>
      <c r="T13" s="136" t="s">
        <v>119</v>
      </c>
      <c r="U13" s="23"/>
      <c r="V13" s="23"/>
      <c r="W13" s="137"/>
      <c r="X13" s="137"/>
      <c r="Y13" s="137"/>
      <c r="Z13" s="137"/>
      <c r="AA13" s="137"/>
      <c r="AB13" s="137"/>
      <c r="AC13" s="137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ht="47.25" customHeight="1">
      <c r="A14" s="138"/>
      <c r="B14" s="136" t="s">
        <v>124</v>
      </c>
      <c r="C14" s="136" t="s">
        <v>124</v>
      </c>
      <c r="D14" s="136" t="s">
        <v>124</v>
      </c>
      <c r="E14" s="136" t="s">
        <v>124</v>
      </c>
      <c r="F14" s="136" t="s">
        <v>124</v>
      </c>
      <c r="G14" s="136" t="s">
        <v>124</v>
      </c>
      <c r="H14" s="136" t="s">
        <v>124</v>
      </c>
      <c r="I14" s="136" t="s">
        <v>124</v>
      </c>
      <c r="J14" s="136" t="s">
        <v>124</v>
      </c>
      <c r="K14" s="136" t="s">
        <v>124</v>
      </c>
      <c r="L14" s="136" t="s">
        <v>124</v>
      </c>
      <c r="M14" s="136" t="s">
        <v>124</v>
      </c>
      <c r="N14" s="136" t="s">
        <v>124</v>
      </c>
      <c r="O14" s="136" t="s">
        <v>124</v>
      </c>
      <c r="P14" s="136" t="s">
        <v>124</v>
      </c>
      <c r="Q14" s="136" t="s">
        <v>124</v>
      </c>
      <c r="R14" s="136" t="s">
        <v>124</v>
      </c>
      <c r="S14" s="136" t="s">
        <v>124</v>
      </c>
      <c r="T14" s="136" t="s">
        <v>124</v>
      </c>
      <c r="U14" s="138"/>
      <c r="V14" s="138"/>
      <c r="W14" s="139"/>
      <c r="X14" s="139"/>
      <c r="Y14" s="139"/>
      <c r="Z14" s="139"/>
      <c r="AA14" s="139"/>
      <c r="AB14" s="139"/>
      <c r="AC14" s="139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</row>
    <row r="15" ht="15.75" customHeight="1">
      <c r="A15" s="136" t="s">
        <v>125</v>
      </c>
      <c r="B15" s="140">
        <v>37772.0</v>
      </c>
      <c r="C15" s="140">
        <v>306030.0</v>
      </c>
      <c r="D15" s="140">
        <v>55817.3</v>
      </c>
      <c r="E15" s="140">
        <v>101915.0</v>
      </c>
      <c r="F15" s="140">
        <v>371541.0</v>
      </c>
      <c r="G15" s="140">
        <v>62115.0</v>
      </c>
      <c r="H15" s="140">
        <v>89884.0</v>
      </c>
      <c r="I15" s="140">
        <v>226845.0</v>
      </c>
      <c r="J15" s="140">
        <v>189926.0</v>
      </c>
      <c r="K15" s="140">
        <v>288030.5</v>
      </c>
      <c r="L15" s="140">
        <v>62708.0</v>
      </c>
      <c r="M15" s="140">
        <v>1792588.8</v>
      </c>
      <c r="N15" s="141">
        <v>39511.7</v>
      </c>
      <c r="O15" s="141">
        <v>375745.0</v>
      </c>
      <c r="P15" s="142">
        <v>110284.2</v>
      </c>
      <c r="Q15" s="141">
        <v>464959.4</v>
      </c>
      <c r="R15" s="141">
        <v>557428.1</v>
      </c>
      <c r="S15" s="141">
        <v>359992.0</v>
      </c>
      <c r="T15" s="141">
        <v>1907920.4</v>
      </c>
      <c r="U15" s="23"/>
      <c r="V15" s="23"/>
      <c r="W15" s="103"/>
      <c r="X15" s="103"/>
      <c r="Y15" s="103"/>
      <c r="Z15" s="103"/>
      <c r="AA15" s="103"/>
      <c r="AB15" s="103"/>
      <c r="AC15" s="10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ht="15.75" customHeight="1">
      <c r="A16" s="136" t="s">
        <v>126</v>
      </c>
      <c r="B16" s="140">
        <v>3994.0</v>
      </c>
      <c r="C16" s="140">
        <v>82337.0</v>
      </c>
      <c r="D16" s="140">
        <v>9653.0</v>
      </c>
      <c r="E16" s="140">
        <v>21144.0</v>
      </c>
      <c r="F16" s="140">
        <v>83811.0</v>
      </c>
      <c r="G16" s="140">
        <v>21293.0</v>
      </c>
      <c r="H16" s="140">
        <v>30501.0</v>
      </c>
      <c r="I16" s="140">
        <v>49947.0</v>
      </c>
      <c r="J16" s="140">
        <v>53392.0</v>
      </c>
      <c r="K16" s="140">
        <v>41552.0</v>
      </c>
      <c r="L16" s="140">
        <v>12792.0</v>
      </c>
      <c r="M16" s="140">
        <v>410419.0</v>
      </c>
      <c r="N16" s="141">
        <v>4343.7</v>
      </c>
      <c r="O16" s="141">
        <v>97241.5</v>
      </c>
      <c r="P16" s="142">
        <v>23272.9</v>
      </c>
      <c r="Q16" s="141">
        <v>111641.6</v>
      </c>
      <c r="R16" s="141">
        <v>141659.9</v>
      </c>
      <c r="S16" s="141">
        <v>54405.5</v>
      </c>
      <c r="T16" s="141">
        <v>432565.1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ht="15.75" customHeight="1">
      <c r="A17" s="136" t="s">
        <v>127</v>
      </c>
      <c r="B17" s="140">
        <v>965.0</v>
      </c>
      <c r="C17" s="140">
        <v>13798.0</v>
      </c>
      <c r="D17" s="140">
        <v>1302.0</v>
      </c>
      <c r="E17" s="140">
        <v>3022.0</v>
      </c>
      <c r="F17" s="140">
        <v>7786.0</v>
      </c>
      <c r="G17" s="140">
        <v>716.0</v>
      </c>
      <c r="H17" s="140">
        <v>2616.0</v>
      </c>
      <c r="I17" s="140">
        <v>5475.0</v>
      </c>
      <c r="J17" s="140">
        <v>3993.0</v>
      </c>
      <c r="K17" s="140">
        <v>4790.0</v>
      </c>
      <c r="L17" s="140">
        <v>1130.0</v>
      </c>
      <c r="M17" s="140">
        <v>45592.0</v>
      </c>
      <c r="N17" s="141">
        <v>1155.97</v>
      </c>
      <c r="O17" s="141">
        <v>15561.61</v>
      </c>
      <c r="P17" s="142">
        <v>3316.21</v>
      </c>
      <c r="Q17" s="141">
        <v>9295.07</v>
      </c>
      <c r="R17" s="141">
        <v>13460.77</v>
      </c>
      <c r="S17" s="141">
        <v>6091.11</v>
      </c>
      <c r="T17" s="141">
        <v>48880.74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ht="15.75" customHeight="1">
      <c r="A18" s="40" t="s">
        <v>61</v>
      </c>
      <c r="B18" s="143"/>
      <c r="C18" s="130"/>
      <c r="D18" s="143"/>
      <c r="E18" s="144"/>
      <c r="F18" s="124"/>
      <c r="G18" s="144"/>
      <c r="H18" s="124"/>
      <c r="I18" s="144"/>
      <c r="J18" s="124"/>
      <c r="K18" s="144"/>
      <c r="L18" s="23"/>
      <c r="M18" s="124"/>
      <c r="N18" s="47"/>
      <c r="O18" s="47"/>
      <c r="P18" s="47"/>
      <c r="Q18" s="47"/>
      <c r="R18" s="47"/>
      <c r="S18" s="47"/>
      <c r="T18" s="47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ht="15.75" customHeight="1">
      <c r="A19" s="23"/>
      <c r="B19" s="123"/>
      <c r="C19" s="123"/>
      <c r="D19" s="123"/>
      <c r="E19" s="123"/>
      <c r="F19" s="123"/>
      <c r="G19" s="123"/>
      <c r="H19" s="123"/>
      <c r="I19" s="123"/>
      <c r="J19" s="23"/>
      <c r="K19" s="23"/>
      <c r="L19" s="23"/>
      <c r="M19" s="124"/>
      <c r="N19" s="47"/>
      <c r="O19" s="47"/>
      <c r="P19" s="47"/>
      <c r="Q19" s="47"/>
      <c r="R19" s="47"/>
      <c r="S19" s="47"/>
      <c r="T19" s="47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ht="15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24"/>
      <c r="N20" s="145"/>
      <c r="O20" s="145"/>
      <c r="P20" s="146"/>
      <c r="Q20" s="145"/>
      <c r="R20" s="145"/>
      <c r="S20" s="145"/>
      <c r="T20" s="145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ht="15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ht="15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ht="15.75" customHeight="1">
      <c r="A23" s="23"/>
      <c r="B23" s="135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ht="15.75" customHeight="1">
      <c r="A24" s="23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</row>
    <row r="25" ht="15.75" customHeight="1">
      <c r="A25" s="23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23"/>
      <c r="O25" s="23"/>
      <c r="P25" s="125"/>
      <c r="Q25" s="125"/>
      <c r="R25" s="125"/>
      <c r="S25" s="125"/>
      <c r="T25" s="125"/>
      <c r="U25" s="125"/>
      <c r="V25" s="125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ht="15.75" customHeight="1">
      <c r="A26" s="137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23"/>
      <c r="O26" s="23"/>
      <c r="P26" s="125"/>
      <c r="Q26" s="125"/>
      <c r="R26" s="125"/>
      <c r="S26" s="125"/>
      <c r="T26" s="125"/>
      <c r="U26" s="125"/>
      <c r="V26" s="125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</row>
    <row r="27" ht="15.75" customHeight="1">
      <c r="A27" s="137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8" ht="15.75" customHeight="1">
      <c r="A28" s="137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</row>
    <row r="29" ht="15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</row>
    <row r="30" ht="15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</row>
    <row r="31" ht="15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</row>
    <row r="32" ht="15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ht="15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</row>
  </sheetData>
  <mergeCells count="7">
    <mergeCell ref="J4:P4"/>
    <mergeCell ref="Q4:Y4"/>
    <mergeCell ref="Z4:AG4"/>
    <mergeCell ref="AH4:AO4"/>
    <mergeCell ref="B12:M12"/>
    <mergeCell ref="N12:T12"/>
    <mergeCell ref="B23:M2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30.13"/>
    <col hidden="1" min="2" max="4" width="12.63"/>
    <col customWidth="1" min="7" max="7" width="22.63"/>
  </cols>
  <sheetData>
    <row r="1" ht="15.75" customHeight="1">
      <c r="A1" s="40" t="s">
        <v>128</v>
      </c>
      <c r="B1" s="44"/>
      <c r="C1" s="135"/>
      <c r="D1" s="135"/>
      <c r="E1" s="135"/>
      <c r="F1" s="13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ht="15.75" customHeight="1">
      <c r="A2" s="147"/>
      <c r="B2" s="148">
        <v>2022.0</v>
      </c>
      <c r="C2" s="149">
        <v>2023.0</v>
      </c>
      <c r="D2" s="25"/>
      <c r="E2" s="149">
        <v>2024.0</v>
      </c>
      <c r="F2" s="25"/>
      <c r="G2" s="53"/>
      <c r="H2" s="5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ht="46.5" customHeight="1">
      <c r="A3" s="150"/>
      <c r="B3" s="151" t="s">
        <v>76</v>
      </c>
      <c r="C3" s="151" t="s">
        <v>76</v>
      </c>
      <c r="D3" s="151" t="s">
        <v>129</v>
      </c>
      <c r="E3" s="152" t="s">
        <v>76</v>
      </c>
      <c r="F3" s="152" t="s">
        <v>130</v>
      </c>
      <c r="G3" s="153"/>
      <c r="I3" s="153"/>
      <c r="K3" s="153"/>
      <c r="M3" s="153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</row>
    <row r="4" ht="48.75" customHeight="1">
      <c r="A4" s="62" t="s">
        <v>131</v>
      </c>
      <c r="B4" s="95">
        <v>4.12382419E8</v>
      </c>
      <c r="C4" s="95">
        <v>3.93921018E8</v>
      </c>
      <c r="D4" s="102">
        <f t="shared" ref="D4:D18" si="1">(C4-B4)/B4</f>
        <v>-0.04476767231</v>
      </c>
      <c r="E4" s="95">
        <v>4.58425824E8</v>
      </c>
      <c r="F4" s="102">
        <f t="shared" ref="F4:F18" si="2">(E4-C4)/C4</f>
        <v>0.1637506075</v>
      </c>
      <c r="G4" s="154"/>
      <c r="H4" s="154"/>
      <c r="I4" s="94"/>
      <c r="J4" s="154"/>
      <c r="K4" s="94"/>
      <c r="L4" s="154"/>
      <c r="M4" s="94"/>
      <c r="N4" s="154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>
      <c r="A5" s="62" t="s">
        <v>132</v>
      </c>
      <c r="B5" s="95">
        <v>7.9314074E7</v>
      </c>
      <c r="C5" s="95">
        <v>6.2410757E7</v>
      </c>
      <c r="D5" s="102">
        <f t="shared" si="1"/>
        <v>-0.2131187587</v>
      </c>
      <c r="E5" s="95">
        <v>1.52718419E8</v>
      </c>
      <c r="F5" s="102">
        <f t="shared" si="2"/>
        <v>1.44698873</v>
      </c>
      <c r="G5" s="154"/>
      <c r="H5" s="103"/>
      <c r="I5" s="155"/>
      <c r="J5" s="47"/>
      <c r="K5" s="156"/>
      <c r="L5" s="103"/>
      <c r="M5" s="155"/>
      <c r="N5" s="47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>
      <c r="A6" s="62" t="s">
        <v>133</v>
      </c>
      <c r="B6" s="95">
        <v>8.95233177E8</v>
      </c>
      <c r="C6" s="95">
        <v>9.106481E8</v>
      </c>
      <c r="D6" s="102">
        <f t="shared" si="1"/>
        <v>0.01721889156</v>
      </c>
      <c r="E6" s="95">
        <v>1.00192815E9</v>
      </c>
      <c r="F6" s="102">
        <f t="shared" si="2"/>
        <v>0.1002363591</v>
      </c>
      <c r="G6" s="154"/>
      <c r="H6" s="103"/>
      <c r="I6" s="155"/>
      <c r="J6" s="47"/>
      <c r="K6" s="156"/>
      <c r="L6" s="103"/>
      <c r="M6" s="155"/>
      <c r="N6" s="47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ht="15.75" customHeight="1">
      <c r="A7" s="62" t="s">
        <v>134</v>
      </c>
      <c r="B7" s="95">
        <v>7.19029731E8</v>
      </c>
      <c r="C7" s="95">
        <v>6.3173275E8</v>
      </c>
      <c r="D7" s="102">
        <f t="shared" si="1"/>
        <v>-0.1214094178</v>
      </c>
      <c r="E7" s="95">
        <v>6.45553414E8</v>
      </c>
      <c r="F7" s="102">
        <f t="shared" si="2"/>
        <v>0.0218773904</v>
      </c>
      <c r="G7" s="154"/>
      <c r="H7" s="103"/>
      <c r="I7" s="155"/>
      <c r="J7" s="47"/>
      <c r="K7" s="156"/>
      <c r="L7" s="103"/>
      <c r="M7" s="155"/>
      <c r="N7" s="47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ht="15.75" customHeight="1">
      <c r="A8" s="62" t="s">
        <v>135</v>
      </c>
      <c r="B8" s="95">
        <v>3.66338706E8</v>
      </c>
      <c r="C8" s="95">
        <v>2.70727896E8</v>
      </c>
      <c r="D8" s="102">
        <f t="shared" si="1"/>
        <v>-0.2609901941</v>
      </c>
      <c r="E8" s="95">
        <v>3.06566591E8</v>
      </c>
      <c r="F8" s="102">
        <f t="shared" si="2"/>
        <v>0.1323790253</v>
      </c>
      <c r="G8" s="154"/>
      <c r="H8" s="103"/>
      <c r="I8" s="155"/>
      <c r="J8" s="47"/>
      <c r="K8" s="156"/>
      <c r="L8" s="103"/>
      <c r="M8" s="155"/>
      <c r="N8" s="47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ht="15.75" customHeight="1">
      <c r="A9" s="62" t="s">
        <v>136</v>
      </c>
      <c r="B9" s="95">
        <v>9.3535301E7</v>
      </c>
      <c r="C9" s="95">
        <v>5.2933024E7</v>
      </c>
      <c r="D9" s="102">
        <f t="shared" si="1"/>
        <v>-0.4340850627</v>
      </c>
      <c r="E9" s="95">
        <v>5.5700295E7</v>
      </c>
      <c r="F9" s="102">
        <f t="shared" si="2"/>
        <v>0.0522787249</v>
      </c>
      <c r="G9" s="154"/>
      <c r="H9" s="103"/>
      <c r="I9" s="155"/>
      <c r="J9" s="47"/>
      <c r="K9" s="156"/>
      <c r="L9" s="103"/>
      <c r="M9" s="155"/>
      <c r="N9" s="47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ht="15.75" customHeight="1">
      <c r="A10" s="62" t="s">
        <v>137</v>
      </c>
      <c r="B10" s="95">
        <v>1.015341372E9</v>
      </c>
      <c r="C10" s="95">
        <v>7.63179027E8</v>
      </c>
      <c r="D10" s="102">
        <f t="shared" si="1"/>
        <v>-0.2483522803</v>
      </c>
      <c r="E10" s="95">
        <v>7.99926522E8</v>
      </c>
      <c r="F10" s="102">
        <f t="shared" si="2"/>
        <v>0.04815055668</v>
      </c>
      <c r="G10" s="154"/>
      <c r="H10" s="103"/>
      <c r="I10" s="155"/>
      <c r="J10" s="47"/>
      <c r="K10" s="156"/>
      <c r="L10" s="103"/>
      <c r="M10" s="155"/>
      <c r="N10" s="47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ht="15.75" customHeight="1">
      <c r="A11" s="62" t="s">
        <v>138</v>
      </c>
      <c r="B11" s="95">
        <v>7.8575997E7</v>
      </c>
      <c r="C11" s="95">
        <v>5.0483042E7</v>
      </c>
      <c r="D11" s="102">
        <f t="shared" si="1"/>
        <v>-0.3575259121</v>
      </c>
      <c r="E11" s="95">
        <v>5.5014809E7</v>
      </c>
      <c r="F11" s="102">
        <f t="shared" si="2"/>
        <v>0.0897681047</v>
      </c>
      <c r="G11" s="154"/>
      <c r="H11" s="103"/>
      <c r="I11" s="155"/>
      <c r="J11" s="47"/>
      <c r="K11" s="156"/>
      <c r="L11" s="103"/>
      <c r="M11" s="155"/>
      <c r="N11" s="47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ht="15.75" customHeight="1">
      <c r="A12" s="62" t="s">
        <v>139</v>
      </c>
      <c r="B12" s="95">
        <v>6.74621293E8</v>
      </c>
      <c r="C12" s="95">
        <v>6.04827417E8</v>
      </c>
      <c r="D12" s="102">
        <f t="shared" si="1"/>
        <v>-0.1034563787</v>
      </c>
      <c r="E12" s="95">
        <v>6.33584139E8</v>
      </c>
      <c r="F12" s="102">
        <f t="shared" si="2"/>
        <v>0.04754533474</v>
      </c>
      <c r="G12" s="154"/>
      <c r="H12" s="103"/>
      <c r="I12" s="155"/>
      <c r="J12" s="47"/>
      <c r="K12" s="156"/>
      <c r="L12" s="103"/>
      <c r="M12" s="155"/>
      <c r="N12" s="47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ht="15.75" customHeight="1">
      <c r="A13" s="62" t="s">
        <v>140</v>
      </c>
      <c r="B13" s="95">
        <v>4.714532101E9</v>
      </c>
      <c r="C13" s="95">
        <v>3.41407887E9</v>
      </c>
      <c r="D13" s="102">
        <f t="shared" si="1"/>
        <v>-0.2758392992</v>
      </c>
      <c r="E13" s="95">
        <v>3.266529115E9</v>
      </c>
      <c r="F13" s="102">
        <f t="shared" si="2"/>
        <v>-0.04321802765</v>
      </c>
      <c r="G13" s="154"/>
      <c r="H13" s="103"/>
      <c r="I13" s="155"/>
      <c r="J13" s="47"/>
      <c r="K13" s="156"/>
      <c r="L13" s="103"/>
      <c r="M13" s="155"/>
      <c r="N13" s="47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ht="15.75" customHeight="1">
      <c r="A14" s="62" t="s">
        <v>141</v>
      </c>
      <c r="B14" s="95">
        <v>3.55423629E8</v>
      </c>
      <c r="C14" s="95">
        <v>3.10478347E8</v>
      </c>
      <c r="D14" s="102">
        <f t="shared" si="1"/>
        <v>-0.1264555261</v>
      </c>
      <c r="E14" s="95">
        <v>2.56483982E8</v>
      </c>
      <c r="F14" s="102">
        <f t="shared" si="2"/>
        <v>-0.1739070229</v>
      </c>
      <c r="G14" s="154"/>
      <c r="H14" s="103"/>
      <c r="I14" s="155"/>
      <c r="J14" s="47"/>
      <c r="K14" s="156"/>
      <c r="L14" s="103"/>
      <c r="M14" s="155"/>
      <c r="N14" s="47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ht="15.75" customHeight="1">
      <c r="A15" s="62" t="s">
        <v>142</v>
      </c>
      <c r="B15" s="95">
        <v>6.37204781E8</v>
      </c>
      <c r="C15" s="95">
        <v>5.07739568E8</v>
      </c>
      <c r="D15" s="102">
        <f t="shared" si="1"/>
        <v>-0.2031767759</v>
      </c>
      <c r="E15" s="95">
        <v>4.70164209E8</v>
      </c>
      <c r="F15" s="102">
        <f t="shared" si="2"/>
        <v>-0.07400518173</v>
      </c>
      <c r="G15" s="154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>
      <c r="A16" s="62" t="s">
        <v>143</v>
      </c>
      <c r="B16" s="95">
        <v>1.250266462E9</v>
      </c>
      <c r="C16" s="95">
        <v>1.252662622E9</v>
      </c>
      <c r="D16" s="102">
        <f t="shared" si="1"/>
        <v>0.001916519456</v>
      </c>
      <c r="E16" s="95">
        <v>1.189938479E9</v>
      </c>
      <c r="F16" s="102">
        <f t="shared" si="2"/>
        <v>-0.05007265476</v>
      </c>
      <c r="G16" s="154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15.75" customHeight="1">
      <c r="A17" s="62" t="s">
        <v>144</v>
      </c>
      <c r="B17" s="95">
        <v>6.13516285E8</v>
      </c>
      <c r="C17" s="95">
        <v>6.06244029E8</v>
      </c>
      <c r="D17" s="102">
        <f t="shared" si="1"/>
        <v>-0.01185340337</v>
      </c>
      <c r="E17" s="95">
        <v>1.172531892E9</v>
      </c>
      <c r="F17" s="102">
        <f t="shared" si="2"/>
        <v>0.9340922729</v>
      </c>
      <c r="G17" s="154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15.75" customHeight="1">
      <c r="A18" s="62" t="s">
        <v>145</v>
      </c>
      <c r="B18" s="95">
        <v>1.62176626E8</v>
      </c>
      <c r="C18" s="95">
        <v>1.42970517E8</v>
      </c>
      <c r="D18" s="102">
        <f t="shared" si="1"/>
        <v>-0.1184271092</v>
      </c>
      <c r="E18" s="95">
        <v>1.45822075E8</v>
      </c>
      <c r="F18" s="102">
        <f t="shared" si="2"/>
        <v>0.01994507721</v>
      </c>
      <c r="G18" s="154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15.75" customHeight="1">
      <c r="A19" s="62" t="s">
        <v>146</v>
      </c>
      <c r="B19" s="157">
        <v>0.0</v>
      </c>
      <c r="C19" s="157">
        <v>0.0</v>
      </c>
      <c r="D19" s="102">
        <v>0.0</v>
      </c>
      <c r="E19" s="157">
        <v>0.0</v>
      </c>
      <c r="F19" s="102">
        <v>0.0</v>
      </c>
      <c r="G19" s="154"/>
      <c r="H19" s="13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>
      <c r="A20" s="62" t="s">
        <v>147</v>
      </c>
      <c r="B20" s="95">
        <v>1.775065315E9</v>
      </c>
      <c r="C20" s="95">
        <v>1.354448724E9</v>
      </c>
      <c r="D20" s="102">
        <f t="shared" ref="D20:D23" si="3">(C20-B20)/B20</f>
        <v>-0.2369583741</v>
      </c>
      <c r="E20" s="95">
        <v>1.46750182E9</v>
      </c>
      <c r="F20" s="102">
        <f t="shared" ref="F20:F23" si="4">(E20-C20)/C20</f>
        <v>0.08346797778</v>
      </c>
      <c r="G20" s="154"/>
      <c r="H20" s="135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15.75" customHeight="1">
      <c r="A21" s="62" t="s">
        <v>148</v>
      </c>
      <c r="B21" s="95">
        <v>1.5649062E7</v>
      </c>
      <c r="C21" s="95">
        <v>1.7234751E7</v>
      </c>
      <c r="D21" s="102">
        <f t="shared" si="3"/>
        <v>0.101328054</v>
      </c>
      <c r="E21" s="95">
        <v>6758946.0</v>
      </c>
      <c r="F21" s="102">
        <f t="shared" si="4"/>
        <v>-0.6078303655</v>
      </c>
      <c r="G21" s="154"/>
      <c r="H21" s="158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15.75" customHeight="1">
      <c r="A22" s="62" t="s">
        <v>149</v>
      </c>
      <c r="B22" s="157">
        <v>142.0</v>
      </c>
      <c r="C22" s="157">
        <v>317.0</v>
      </c>
      <c r="D22" s="102">
        <f t="shared" si="3"/>
        <v>1.232394366</v>
      </c>
      <c r="E22" s="95">
        <v>2390.0</v>
      </c>
      <c r="F22" s="102">
        <f t="shared" si="4"/>
        <v>6.539432177</v>
      </c>
      <c r="G22" s="154"/>
      <c r="H22" s="15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ht="15.75" customHeight="1">
      <c r="A23" s="62" t="s">
        <v>150</v>
      </c>
      <c r="B23" s="95">
        <v>3011723.0</v>
      </c>
      <c r="C23" s="95">
        <v>4312823.0</v>
      </c>
      <c r="D23" s="102">
        <f t="shared" si="3"/>
        <v>0.4320118417</v>
      </c>
      <c r="E23" s="95">
        <v>7277089.0</v>
      </c>
      <c r="F23" s="102">
        <f t="shared" si="4"/>
        <v>0.6873145501</v>
      </c>
      <c r="G23" s="154"/>
      <c r="H23" s="101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ht="15.75" customHeight="1">
      <c r="A24" s="62" t="s">
        <v>151</v>
      </c>
      <c r="B24" s="157">
        <v>0.0</v>
      </c>
      <c r="C24" s="157">
        <v>0.0</v>
      </c>
      <c r="D24" s="102">
        <v>0.0</v>
      </c>
      <c r="E24" s="157">
        <v>0.0</v>
      </c>
      <c r="F24" s="102">
        <v>0.0</v>
      </c>
      <c r="G24" s="154"/>
      <c r="H24" s="101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15.75" customHeight="1">
      <c r="A25" s="62" t="s">
        <v>152</v>
      </c>
      <c r="B25" s="95">
        <v>1.40318651E8</v>
      </c>
      <c r="C25" s="95">
        <v>1.33358724E8</v>
      </c>
      <c r="D25" s="102">
        <f t="shared" ref="D25:D26" si="5">(C25-B25)/B25</f>
        <v>-0.04960086881</v>
      </c>
      <c r="E25" s="95">
        <v>1.41640755E8</v>
      </c>
      <c r="F25" s="102">
        <f t="shared" ref="F25:F26" si="6">(E25-C25)/C25</f>
        <v>0.06210340615</v>
      </c>
      <c r="G25" s="154"/>
      <c r="H25" s="10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15.75" customHeight="1">
      <c r="A26" s="62" t="s">
        <v>60</v>
      </c>
      <c r="B26" s="95">
        <v>1.4001536847E10</v>
      </c>
      <c r="C26" s="95">
        <v>1.1484392323E10</v>
      </c>
      <c r="D26" s="102">
        <f t="shared" si="5"/>
        <v>-0.1797763025</v>
      </c>
      <c r="E26" s="95">
        <v>1.2234068915E10</v>
      </c>
      <c r="F26" s="102">
        <f t="shared" si="6"/>
        <v>0.06527786329</v>
      </c>
      <c r="G26" s="154"/>
      <c r="H26" s="10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15.75" customHeight="1">
      <c r="A27" s="40" t="s">
        <v>61</v>
      </c>
      <c r="B27" s="23"/>
      <c r="C27" s="23"/>
      <c r="D27" s="23"/>
      <c r="E27" s="23"/>
      <c r="F27" s="23"/>
      <c r="G27" s="101"/>
      <c r="H27" s="10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15.75" customHeight="1">
      <c r="A28" s="23"/>
      <c r="B28" s="23"/>
      <c r="C28" s="23"/>
      <c r="D28" s="23"/>
      <c r="E28" s="23"/>
      <c r="F28" s="23"/>
      <c r="G28" s="101"/>
      <c r="H28" s="10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15.75" customHeight="1">
      <c r="A29" s="23" t="s">
        <v>153</v>
      </c>
      <c r="B29" s="23"/>
      <c r="C29" s="23"/>
      <c r="D29" s="23"/>
      <c r="E29" s="23"/>
      <c r="F29" s="23"/>
      <c r="G29" s="101"/>
      <c r="H29" s="10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15.75" customHeight="1">
      <c r="A30" s="23"/>
      <c r="B30" s="148">
        <v>2022.0</v>
      </c>
      <c r="C30" s="149">
        <v>2023.0</v>
      </c>
      <c r="D30" s="25"/>
      <c r="E30" s="149">
        <v>2024.0</v>
      </c>
      <c r="F30" s="25"/>
      <c r="G30" s="101"/>
      <c r="H30" s="10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15.75" customHeight="1">
      <c r="A31" s="23"/>
      <c r="B31" s="148" t="s">
        <v>76</v>
      </c>
      <c r="C31" s="148" t="s">
        <v>76</v>
      </c>
      <c r="D31" s="148" t="s">
        <v>129</v>
      </c>
      <c r="E31" s="159" t="s">
        <v>76</v>
      </c>
      <c r="F31" s="54" t="s">
        <v>130</v>
      </c>
      <c r="G31" s="101"/>
      <c r="H31" s="101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ht="15.75" customHeight="1">
      <c r="A32" s="62" t="s">
        <v>131</v>
      </c>
      <c r="B32" s="95">
        <v>5.734389E7</v>
      </c>
      <c r="C32" s="95">
        <v>5.958876E7</v>
      </c>
      <c r="D32" s="102">
        <f t="shared" ref="D32:D46" si="7">(C32-B32)/B32</f>
        <v>0.03914750115</v>
      </c>
      <c r="E32" s="95">
        <v>6.2992561E7</v>
      </c>
      <c r="F32" s="56">
        <f t="shared" ref="F32:F51" si="8">(E32-C32)/C32</f>
        <v>0.05712152762</v>
      </c>
      <c r="G32" s="160"/>
      <c r="H32" s="10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ht="15.75" customHeight="1">
      <c r="A33" s="62" t="s">
        <v>132</v>
      </c>
      <c r="B33" s="95">
        <v>4.0435098E7</v>
      </c>
      <c r="C33" s="95">
        <v>3.9016291E7</v>
      </c>
      <c r="D33" s="102">
        <f t="shared" si="7"/>
        <v>-0.03508850158</v>
      </c>
      <c r="E33" s="95">
        <v>3.9064E7</v>
      </c>
      <c r="F33" s="56">
        <f t="shared" si="8"/>
        <v>0.001222796908</v>
      </c>
      <c r="G33" s="160"/>
      <c r="H33" s="10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ht="15.75" customHeight="1">
      <c r="A34" s="62" t="s">
        <v>133</v>
      </c>
      <c r="B34" s="95">
        <v>8.17884781E8</v>
      </c>
      <c r="C34" s="95">
        <v>8.3884816E8</v>
      </c>
      <c r="D34" s="102">
        <f t="shared" si="7"/>
        <v>0.02563121296</v>
      </c>
      <c r="E34" s="95">
        <v>8.51907191E8</v>
      </c>
      <c r="F34" s="56">
        <f t="shared" si="8"/>
        <v>0.01556781265</v>
      </c>
      <c r="G34" s="160"/>
      <c r="H34" s="10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ht="15.75" customHeight="1">
      <c r="A35" s="62" t="s">
        <v>134</v>
      </c>
      <c r="B35" s="95">
        <v>8.15239507E8</v>
      </c>
      <c r="C35" s="95">
        <v>7.37445567E8</v>
      </c>
      <c r="D35" s="102">
        <f t="shared" si="7"/>
        <v>-0.09542464433</v>
      </c>
      <c r="E35" s="95">
        <v>7.8578195E8</v>
      </c>
      <c r="F35" s="56">
        <f t="shared" si="8"/>
        <v>0.06554569607</v>
      </c>
      <c r="G35" s="160"/>
      <c r="H35" s="10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ht="15.75" customHeight="1">
      <c r="A36" s="62" t="s">
        <v>135</v>
      </c>
      <c r="B36" s="95">
        <v>2.68525813E8</v>
      </c>
      <c r="C36" s="95">
        <v>2.18029395E8</v>
      </c>
      <c r="D36" s="102">
        <f t="shared" si="7"/>
        <v>-0.1880505171</v>
      </c>
      <c r="E36" s="95">
        <v>2.31481052E8</v>
      </c>
      <c r="F36" s="56">
        <f t="shared" si="8"/>
        <v>0.0616965295</v>
      </c>
      <c r="G36" s="160"/>
      <c r="H36" s="101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ht="15.75" customHeight="1">
      <c r="A37" s="62" t="s">
        <v>136</v>
      </c>
      <c r="B37" s="95">
        <v>1.6834305E7</v>
      </c>
      <c r="C37" s="95">
        <v>1.1186922E7</v>
      </c>
      <c r="D37" s="102">
        <f t="shared" si="7"/>
        <v>-0.3354687348</v>
      </c>
      <c r="E37" s="95">
        <v>1.429034E7</v>
      </c>
      <c r="F37" s="56">
        <f t="shared" si="8"/>
        <v>0.2774148242</v>
      </c>
      <c r="G37" s="160"/>
      <c r="H37" s="10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62" t="s">
        <v>137</v>
      </c>
      <c r="B38" s="95">
        <v>6.98650027E8</v>
      </c>
      <c r="C38" s="95">
        <v>6.09569388E8</v>
      </c>
      <c r="D38" s="102">
        <f t="shared" si="7"/>
        <v>-0.1275039513</v>
      </c>
      <c r="E38" s="95">
        <v>6.53654581E8</v>
      </c>
      <c r="F38" s="56">
        <f t="shared" si="8"/>
        <v>0.07232186174</v>
      </c>
      <c r="G38" s="160"/>
      <c r="H38" s="161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62" t="s">
        <v>138</v>
      </c>
      <c r="B39" s="95">
        <v>1.01363984E8</v>
      </c>
      <c r="C39" s="95">
        <v>9.0590297E7</v>
      </c>
      <c r="D39" s="102">
        <f t="shared" si="7"/>
        <v>-0.1062871305</v>
      </c>
      <c r="E39" s="95">
        <v>8.9431058E7</v>
      </c>
      <c r="F39" s="56">
        <f t="shared" si="8"/>
        <v>-0.01279650292</v>
      </c>
      <c r="G39" s="160"/>
      <c r="H39" s="101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62" t="s">
        <v>139</v>
      </c>
      <c r="B40" s="95">
        <v>1.232776086E9</v>
      </c>
      <c r="C40" s="95">
        <v>1.195832896E9</v>
      </c>
      <c r="D40" s="102">
        <f t="shared" si="7"/>
        <v>-0.02996747781</v>
      </c>
      <c r="E40" s="95">
        <v>1.201645365E9</v>
      </c>
      <c r="F40" s="56">
        <f t="shared" si="8"/>
        <v>0.004860603032</v>
      </c>
      <c r="G40" s="160"/>
      <c r="H40" s="101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62" t="s">
        <v>140</v>
      </c>
      <c r="B41" s="95">
        <v>8.620839805E9</v>
      </c>
      <c r="C41" s="95">
        <v>7.313802582E9</v>
      </c>
      <c r="D41" s="102">
        <f t="shared" si="7"/>
        <v>-0.1516136772</v>
      </c>
      <c r="E41" s="95">
        <v>6.901489515E9</v>
      </c>
      <c r="F41" s="56">
        <f t="shared" si="8"/>
        <v>-0.05637465086</v>
      </c>
      <c r="G41" s="160"/>
      <c r="H41" s="101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62" t="s">
        <v>141</v>
      </c>
      <c r="B42" s="95">
        <v>4.22014012E8</v>
      </c>
      <c r="C42" s="95">
        <v>4.29416734E8</v>
      </c>
      <c r="D42" s="102">
        <f t="shared" si="7"/>
        <v>0.01754141282</v>
      </c>
      <c r="E42" s="95">
        <v>4.09102677E8</v>
      </c>
      <c r="F42" s="56">
        <f t="shared" si="8"/>
        <v>-0.04730616064</v>
      </c>
      <c r="G42" s="160"/>
      <c r="H42" s="101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62" t="s">
        <v>142</v>
      </c>
      <c r="B43" s="95">
        <v>1.363767984E9</v>
      </c>
      <c r="C43" s="95">
        <v>1.272519829E9</v>
      </c>
      <c r="D43" s="102">
        <f t="shared" si="7"/>
        <v>-0.06690885552</v>
      </c>
      <c r="E43" s="95">
        <v>1.275252745E9</v>
      </c>
      <c r="F43" s="56">
        <f t="shared" si="8"/>
        <v>0.00214764119</v>
      </c>
      <c r="G43" s="160"/>
      <c r="H43" s="161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62" t="s">
        <v>143</v>
      </c>
      <c r="B44" s="95">
        <v>4.943540652E9</v>
      </c>
      <c r="C44" s="95">
        <v>4.852920871E9</v>
      </c>
      <c r="D44" s="102">
        <f t="shared" si="7"/>
        <v>-0.01833094686</v>
      </c>
      <c r="E44" s="95">
        <v>4.666957484E9</v>
      </c>
      <c r="F44" s="56">
        <f t="shared" si="8"/>
        <v>-0.03831988857</v>
      </c>
      <c r="G44" s="160"/>
      <c r="H44" s="101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62" t="s">
        <v>144</v>
      </c>
      <c r="B45" s="95">
        <v>1.853054456E9</v>
      </c>
      <c r="C45" s="95">
        <v>1.986247485E9</v>
      </c>
      <c r="D45" s="102">
        <f t="shared" si="7"/>
        <v>0.07187755793</v>
      </c>
      <c r="E45" s="95">
        <v>1.953117763E9</v>
      </c>
      <c r="F45" s="56">
        <f t="shared" si="8"/>
        <v>-0.01667955391</v>
      </c>
      <c r="G45" s="160"/>
      <c r="H45" s="101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62" t="s">
        <v>145</v>
      </c>
      <c r="B46" s="95">
        <v>4.60250863E8</v>
      </c>
      <c r="C46" s="95">
        <v>4.23134585E8</v>
      </c>
      <c r="D46" s="102">
        <f t="shared" si="7"/>
        <v>-0.08064358154</v>
      </c>
      <c r="E46" s="95">
        <v>4.01690997E8</v>
      </c>
      <c r="F46" s="56">
        <f t="shared" si="8"/>
        <v>-0.05067793738</v>
      </c>
      <c r="G46" s="160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62" t="s">
        <v>146</v>
      </c>
      <c r="B47" s="157">
        <v>0.0</v>
      </c>
      <c r="C47" s="157">
        <v>519.0</v>
      </c>
      <c r="D47" s="102">
        <v>0.0</v>
      </c>
      <c r="E47" s="157">
        <v>752.0</v>
      </c>
      <c r="F47" s="56">
        <f t="shared" si="8"/>
        <v>0.4489402697</v>
      </c>
      <c r="G47" s="160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62" t="s">
        <v>147</v>
      </c>
      <c r="B48" s="95">
        <v>4.73858645E8</v>
      </c>
      <c r="C48" s="95">
        <v>4.60496192E8</v>
      </c>
      <c r="D48" s="102">
        <f t="shared" ref="D48:D54" si="9">(C48-B48)/B48</f>
        <v>-0.02819923861</v>
      </c>
      <c r="E48" s="95">
        <v>5.12652996E8</v>
      </c>
      <c r="F48" s="56">
        <f t="shared" si="8"/>
        <v>0.1132621831</v>
      </c>
      <c r="G48" s="160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62" t="s">
        <v>148</v>
      </c>
      <c r="B49" s="95">
        <v>9518171.0</v>
      </c>
      <c r="C49" s="95">
        <v>9844020.0</v>
      </c>
      <c r="D49" s="102">
        <f t="shared" si="9"/>
        <v>0.03423441331</v>
      </c>
      <c r="E49" s="95">
        <v>9083869.0</v>
      </c>
      <c r="F49" s="56">
        <f t="shared" si="8"/>
        <v>-0.07721957087</v>
      </c>
      <c r="G49" s="160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62" t="s">
        <v>149</v>
      </c>
      <c r="B50" s="95">
        <v>226098.0</v>
      </c>
      <c r="C50" s="95">
        <v>216996.0</v>
      </c>
      <c r="D50" s="102">
        <f t="shared" si="9"/>
        <v>-0.04025687976</v>
      </c>
      <c r="E50" s="95">
        <v>107322.0</v>
      </c>
      <c r="F50" s="56">
        <f t="shared" si="8"/>
        <v>-0.5054194547</v>
      </c>
      <c r="G50" s="160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62" t="s">
        <v>150</v>
      </c>
      <c r="B51" s="95">
        <v>9585955.0</v>
      </c>
      <c r="C51" s="95">
        <v>1.2732257E7</v>
      </c>
      <c r="D51" s="102">
        <f t="shared" si="9"/>
        <v>0.3282199843</v>
      </c>
      <c r="E51" s="95">
        <v>6605177.0</v>
      </c>
      <c r="F51" s="56">
        <f t="shared" si="8"/>
        <v>-0.4812249706</v>
      </c>
      <c r="G51" s="160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62" t="s">
        <v>151</v>
      </c>
      <c r="B52" s="157">
        <v>70.0</v>
      </c>
      <c r="C52" s="157">
        <v>0.0</v>
      </c>
      <c r="D52" s="102">
        <f t="shared" si="9"/>
        <v>-1</v>
      </c>
      <c r="E52" s="157">
        <v>0.0</v>
      </c>
      <c r="F52" s="56">
        <v>0.0</v>
      </c>
      <c r="G52" s="160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62" t="s">
        <v>152</v>
      </c>
      <c r="B53" s="95">
        <v>3.2822361E7</v>
      </c>
      <c r="C53" s="95">
        <v>3.6268613E7</v>
      </c>
      <c r="D53" s="102">
        <f t="shared" si="9"/>
        <v>0.1049970781</v>
      </c>
      <c r="E53" s="95">
        <v>8.9932898E7</v>
      </c>
      <c r="F53" s="56">
        <f t="shared" ref="F53:F54" si="10">(E53-C53)/C53</f>
        <v>1.479634333</v>
      </c>
      <c r="G53" s="160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62" t="s">
        <v>60</v>
      </c>
      <c r="B54" s="95">
        <v>2.2238532563E10</v>
      </c>
      <c r="C54" s="95">
        <v>2.0597708359E10</v>
      </c>
      <c r="D54" s="102">
        <f t="shared" si="9"/>
        <v>-0.07378293506</v>
      </c>
      <c r="E54" s="95">
        <v>2.0156242293E10</v>
      </c>
      <c r="F54" s="56">
        <f t="shared" si="10"/>
        <v>-0.02143277584</v>
      </c>
      <c r="G54" s="160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40" t="s">
        <v>61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ht="15.75" customHeight="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</row>
  </sheetData>
  <mergeCells count="8">
    <mergeCell ref="C2:D2"/>
    <mergeCell ref="E2:F2"/>
    <mergeCell ref="G3:H3"/>
    <mergeCell ref="I3:J3"/>
    <mergeCell ref="K3:L3"/>
    <mergeCell ref="M3:N3"/>
    <mergeCell ref="C30:D30"/>
    <mergeCell ref="E30:F30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0"/>
  <cols>
    <col customWidth="1" min="1" max="1" width="33.5"/>
  </cols>
  <sheetData>
    <row r="1" ht="15.75" customHeight="1">
      <c r="A1" s="23" t="s">
        <v>154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15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33.75" customHeight="1">
      <c r="A3" s="162"/>
      <c r="B3" s="162" t="s">
        <v>155</v>
      </c>
      <c r="C3" s="162" t="s">
        <v>156</v>
      </c>
      <c r="D3" s="162" t="s">
        <v>157</v>
      </c>
      <c r="E3" s="163"/>
      <c r="F3" s="163"/>
      <c r="G3" s="82"/>
      <c r="H3" s="82"/>
      <c r="I3" s="163"/>
      <c r="J3" s="163"/>
      <c r="K3" s="163"/>
      <c r="L3" s="163"/>
      <c r="M3" s="82"/>
      <c r="N3" s="82"/>
      <c r="O3" s="23"/>
      <c r="P3" s="23"/>
      <c r="Q3" s="23"/>
      <c r="R3" s="23"/>
      <c r="S3" s="23"/>
    </row>
    <row r="4" ht="15.75" customHeight="1">
      <c r="A4" s="164" t="s">
        <v>158</v>
      </c>
      <c r="B4" s="165">
        <v>714.0</v>
      </c>
      <c r="C4" s="165">
        <v>41119.0</v>
      </c>
      <c r="D4" s="165">
        <f t="shared" ref="D4:D6" si="1">C4/B4</f>
        <v>57.58963585</v>
      </c>
      <c r="E4" s="166"/>
      <c r="F4" s="167"/>
      <c r="G4" s="167"/>
      <c r="H4" s="167"/>
      <c r="I4" s="166"/>
      <c r="J4" s="168"/>
      <c r="K4" s="166"/>
      <c r="L4" s="167"/>
      <c r="M4" s="167"/>
      <c r="N4" s="167"/>
      <c r="O4" s="23"/>
      <c r="P4" s="23"/>
      <c r="Q4" s="23"/>
      <c r="R4" s="23"/>
      <c r="S4" s="23"/>
    </row>
    <row r="5" ht="15.75" customHeight="1">
      <c r="A5" s="164" t="s">
        <v>159</v>
      </c>
      <c r="B5" s="165">
        <v>7911.0</v>
      </c>
      <c r="C5" s="165">
        <v>108171.0</v>
      </c>
      <c r="D5" s="165">
        <f t="shared" si="1"/>
        <v>13.67349261</v>
      </c>
      <c r="E5" s="166"/>
      <c r="F5" s="167"/>
      <c r="G5" s="167"/>
      <c r="H5" s="167"/>
      <c r="I5" s="166"/>
      <c r="J5" s="168"/>
      <c r="K5" s="166"/>
      <c r="L5" s="167"/>
      <c r="M5" s="167"/>
      <c r="N5" s="167"/>
      <c r="O5" s="23"/>
      <c r="P5" s="23"/>
      <c r="Q5" s="23"/>
      <c r="R5" s="23"/>
      <c r="S5" s="23"/>
    </row>
    <row r="6" ht="15.75" customHeight="1">
      <c r="A6" s="169" t="s">
        <v>60</v>
      </c>
      <c r="B6" s="170">
        <f t="shared" ref="B6:C6" si="2">SUM(B4:B5)</f>
        <v>8625</v>
      </c>
      <c r="C6" s="170">
        <f t="shared" si="2"/>
        <v>149290</v>
      </c>
      <c r="D6" s="165">
        <f t="shared" si="1"/>
        <v>17.30898551</v>
      </c>
      <c r="E6" s="166"/>
      <c r="F6" s="167"/>
      <c r="G6" s="167"/>
      <c r="H6" s="167"/>
      <c r="I6" s="166"/>
      <c r="J6" s="168"/>
      <c r="K6" s="166"/>
      <c r="L6" s="167"/>
      <c r="M6" s="167"/>
      <c r="N6" s="167"/>
      <c r="O6" s="23"/>
      <c r="P6" s="23"/>
      <c r="Q6" s="23"/>
      <c r="R6" s="23"/>
      <c r="S6" s="23"/>
    </row>
    <row r="7" ht="15.75" customHeight="1">
      <c r="A7" s="171" t="s">
        <v>160</v>
      </c>
      <c r="B7" s="168"/>
      <c r="C7" s="166"/>
      <c r="D7" s="168"/>
      <c r="E7" s="166"/>
      <c r="F7" s="167"/>
      <c r="G7" s="167"/>
      <c r="H7" s="167"/>
      <c r="I7" s="166"/>
      <c r="J7" s="168"/>
      <c r="K7" s="166"/>
      <c r="L7" s="167"/>
      <c r="M7" s="167"/>
      <c r="N7" s="167"/>
      <c r="O7" s="23"/>
      <c r="P7" s="23"/>
      <c r="Q7" s="23"/>
      <c r="R7" s="23"/>
      <c r="S7" s="23"/>
    </row>
    <row r="8" ht="15.75" customHeight="1">
      <c r="A8" s="172"/>
      <c r="B8" s="168"/>
      <c r="C8" s="166"/>
      <c r="D8" s="168"/>
      <c r="E8" s="166"/>
      <c r="F8" s="167"/>
      <c r="G8" s="167"/>
      <c r="H8" s="167"/>
      <c r="I8" s="166"/>
      <c r="J8" s="168"/>
      <c r="K8" s="166"/>
      <c r="L8" s="167"/>
      <c r="M8" s="167"/>
      <c r="N8" s="167"/>
      <c r="O8" s="23"/>
      <c r="P8" s="23"/>
      <c r="Q8" s="23"/>
      <c r="R8" s="23"/>
      <c r="S8" s="23"/>
    </row>
    <row r="9" ht="15.75" customHeight="1">
      <c r="A9" s="172" t="s">
        <v>161</v>
      </c>
      <c r="B9" s="168"/>
      <c r="C9" s="166"/>
      <c r="D9" s="168"/>
      <c r="E9" s="166"/>
      <c r="F9" s="167"/>
      <c r="G9" s="167"/>
      <c r="H9" s="167"/>
      <c r="I9" s="166"/>
      <c r="J9" s="168"/>
      <c r="K9" s="166"/>
      <c r="L9" s="167"/>
      <c r="M9" s="167"/>
      <c r="N9" s="167"/>
      <c r="O9" s="23"/>
      <c r="P9" s="23"/>
      <c r="Q9" s="23"/>
      <c r="R9" s="23"/>
      <c r="S9" s="23"/>
    </row>
    <row r="10" ht="39.75" customHeight="1">
      <c r="A10" s="173" t="s">
        <v>162</v>
      </c>
      <c r="B10" s="174" t="s">
        <v>163</v>
      </c>
      <c r="C10" s="175" t="s">
        <v>164</v>
      </c>
      <c r="D10" s="175" t="s">
        <v>156</v>
      </c>
      <c r="E10" s="175" t="s">
        <v>165</v>
      </c>
      <c r="F10" s="176"/>
      <c r="G10" s="176"/>
      <c r="H10" s="176"/>
      <c r="I10" s="177"/>
      <c r="J10" s="178"/>
      <c r="K10" s="177"/>
      <c r="L10" s="176"/>
      <c r="M10" s="176"/>
      <c r="N10" s="176"/>
      <c r="O10" s="179"/>
      <c r="P10" s="179"/>
      <c r="Q10" s="179"/>
      <c r="R10" s="179"/>
      <c r="S10" s="179"/>
    </row>
    <row r="11" ht="15.75" customHeight="1">
      <c r="A11" s="180" t="s">
        <v>166</v>
      </c>
      <c r="B11" s="181">
        <v>241.0</v>
      </c>
      <c r="C11" s="182">
        <f t="shared" ref="C11:C22" si="3">B11/8625</f>
        <v>0.02794202899</v>
      </c>
      <c r="D11" s="183">
        <v>8489.0</v>
      </c>
      <c r="E11" s="182">
        <f t="shared" ref="E11:E22" si="4">D11/149290</f>
        <v>0.05686248242</v>
      </c>
      <c r="F11" s="167"/>
      <c r="G11" s="167"/>
      <c r="H11" s="167"/>
      <c r="I11" s="166"/>
      <c r="J11" s="168"/>
      <c r="K11" s="166"/>
      <c r="L11" s="167"/>
      <c r="M11" s="167"/>
      <c r="N11" s="167"/>
      <c r="O11" s="23"/>
      <c r="P11" s="23"/>
      <c r="Q11" s="23"/>
      <c r="R11" s="23"/>
      <c r="S11" s="23"/>
    </row>
    <row r="12" ht="15.75" customHeight="1">
      <c r="A12" s="180" t="s">
        <v>167</v>
      </c>
      <c r="B12" s="181">
        <v>318.0</v>
      </c>
      <c r="C12" s="182">
        <f t="shared" si="3"/>
        <v>0.03686956522</v>
      </c>
      <c r="D12" s="183">
        <v>14584.0</v>
      </c>
      <c r="E12" s="182">
        <f t="shared" si="4"/>
        <v>0.09768906156</v>
      </c>
      <c r="F12" s="167"/>
      <c r="G12" s="167"/>
      <c r="H12" s="167"/>
      <c r="I12" s="166"/>
      <c r="J12" s="168"/>
      <c r="K12" s="166"/>
      <c r="L12" s="167"/>
      <c r="M12" s="167"/>
      <c r="N12" s="167"/>
      <c r="O12" s="23"/>
      <c r="P12" s="23"/>
      <c r="Q12" s="23"/>
      <c r="R12" s="23"/>
      <c r="S12" s="23"/>
    </row>
    <row r="13" ht="15.75" customHeight="1">
      <c r="A13" s="180" t="s">
        <v>168</v>
      </c>
      <c r="B13" s="181">
        <v>155.0</v>
      </c>
      <c r="C13" s="182">
        <f t="shared" si="3"/>
        <v>0.01797101449</v>
      </c>
      <c r="D13" s="183">
        <v>18046.0</v>
      </c>
      <c r="E13" s="182">
        <f t="shared" si="4"/>
        <v>0.1208788264</v>
      </c>
      <c r="F13" s="167"/>
      <c r="G13" s="167"/>
      <c r="H13" s="167"/>
      <c r="I13" s="166"/>
      <c r="J13" s="168"/>
      <c r="K13" s="166"/>
      <c r="L13" s="167"/>
      <c r="M13" s="167"/>
      <c r="N13" s="167"/>
      <c r="O13" s="23"/>
      <c r="P13" s="23"/>
      <c r="Q13" s="23"/>
      <c r="R13" s="23"/>
      <c r="S13" s="23"/>
    </row>
    <row r="14" ht="15.75" customHeight="1">
      <c r="A14" s="173" t="s">
        <v>169</v>
      </c>
      <c r="B14" s="184">
        <f>SUM(B11:B13)</f>
        <v>714</v>
      </c>
      <c r="C14" s="182">
        <f t="shared" si="3"/>
        <v>0.0827826087</v>
      </c>
      <c r="D14" s="184">
        <f>SUM(D11:D13)</f>
        <v>41119</v>
      </c>
      <c r="E14" s="182">
        <f t="shared" si="4"/>
        <v>0.2754303704</v>
      </c>
      <c r="F14" s="176"/>
      <c r="G14" s="176"/>
      <c r="H14" s="176"/>
      <c r="I14" s="177"/>
      <c r="J14" s="178"/>
      <c r="K14" s="177"/>
      <c r="L14" s="176"/>
      <c r="M14" s="176"/>
      <c r="N14" s="176"/>
      <c r="O14" s="179"/>
      <c r="P14" s="179"/>
      <c r="Q14" s="179"/>
      <c r="R14" s="179"/>
      <c r="S14" s="179"/>
    </row>
    <row r="15" ht="15.75" customHeight="1">
      <c r="A15" s="185" t="s">
        <v>170</v>
      </c>
      <c r="B15" s="186">
        <v>227.0</v>
      </c>
      <c r="C15" s="182">
        <f t="shared" si="3"/>
        <v>0.02631884058</v>
      </c>
      <c r="D15" s="186">
        <v>4609.0</v>
      </c>
      <c r="E15" s="182">
        <f t="shared" si="4"/>
        <v>0.03087279791</v>
      </c>
      <c r="F15" s="18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ht="15.75" customHeight="1">
      <c r="A16" s="185" t="s">
        <v>171</v>
      </c>
      <c r="B16" s="186">
        <v>1535.0</v>
      </c>
      <c r="C16" s="182">
        <f t="shared" si="3"/>
        <v>0.1779710145</v>
      </c>
      <c r="D16" s="186">
        <v>20162.0</v>
      </c>
      <c r="E16" s="182">
        <f t="shared" si="4"/>
        <v>0.1350525822</v>
      </c>
      <c r="F16" s="187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ht="15.75" customHeight="1">
      <c r="A17" s="185" t="s">
        <v>172</v>
      </c>
      <c r="B17" s="186">
        <v>5463.0</v>
      </c>
      <c r="C17" s="182">
        <f t="shared" si="3"/>
        <v>0.6333913043</v>
      </c>
      <c r="D17" s="186">
        <v>28430.0</v>
      </c>
      <c r="E17" s="182">
        <f t="shared" si="4"/>
        <v>0.1904347244</v>
      </c>
      <c r="F17" s="187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ht="15.75" customHeight="1">
      <c r="A18" s="188" t="s">
        <v>173</v>
      </c>
      <c r="B18" s="189">
        <v>477.0</v>
      </c>
      <c r="C18" s="182">
        <f t="shared" si="3"/>
        <v>0.05530434783</v>
      </c>
      <c r="D18" s="189">
        <v>2981.0</v>
      </c>
      <c r="E18" s="182">
        <f t="shared" si="4"/>
        <v>0.01996784781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ht="15.75" customHeight="1">
      <c r="A19" s="188" t="s">
        <v>174</v>
      </c>
      <c r="B19" s="189">
        <v>162.0</v>
      </c>
      <c r="C19" s="182">
        <f t="shared" si="3"/>
        <v>0.0187826087</v>
      </c>
      <c r="D19" s="189">
        <v>50711.0</v>
      </c>
      <c r="E19" s="182">
        <f t="shared" si="4"/>
        <v>0.3396811575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ht="15.75" customHeight="1">
      <c r="A20" s="188" t="s">
        <v>175</v>
      </c>
      <c r="B20" s="189">
        <v>47.0</v>
      </c>
      <c r="C20" s="182">
        <f t="shared" si="3"/>
        <v>0.005449275362</v>
      </c>
      <c r="D20" s="189">
        <v>1278.0</v>
      </c>
      <c r="E20" s="182">
        <f t="shared" si="4"/>
        <v>0.008560519794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ht="15.75" customHeight="1">
      <c r="A21" s="190" t="s">
        <v>176</v>
      </c>
      <c r="B21" s="191">
        <f>SUM(B15:B20)</f>
        <v>7911</v>
      </c>
      <c r="C21" s="182">
        <f t="shared" si="3"/>
        <v>0.9172173913</v>
      </c>
      <c r="D21" s="191">
        <f>SUM(D15:D20)</f>
        <v>108171</v>
      </c>
      <c r="E21" s="182">
        <f t="shared" si="4"/>
        <v>0.7245696296</v>
      </c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</row>
    <row r="22" ht="15.75" customHeight="1">
      <c r="A22" s="180" t="s">
        <v>60</v>
      </c>
      <c r="B22" s="189">
        <f>SUM(B14+B21)</f>
        <v>8625</v>
      </c>
      <c r="C22" s="182">
        <f t="shared" si="3"/>
        <v>1</v>
      </c>
      <c r="D22" s="189">
        <f>D14+D21</f>
        <v>149290</v>
      </c>
      <c r="E22" s="182">
        <f t="shared" si="4"/>
        <v>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ht="15.75" customHeight="1">
      <c r="A23" s="171" t="s">
        <v>160</v>
      </c>
      <c r="B23" s="125"/>
      <c r="C23" s="125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ht="15.75" customHeight="1">
      <c r="A24" s="23"/>
      <c r="B24" s="125"/>
      <c r="C24" s="125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ht="15.75" customHeight="1">
      <c r="A25" s="81" t="s">
        <v>177</v>
      </c>
      <c r="B25" s="26"/>
      <c r="C25" s="26"/>
      <c r="D25" s="2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ht="15.75" customHeight="1">
      <c r="A26" s="81"/>
      <c r="B26" s="26"/>
      <c r="C26" s="26"/>
      <c r="D26" s="2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ht="15.75" customHeight="1">
      <c r="A27" s="192"/>
      <c r="B27" s="193" t="s">
        <v>39</v>
      </c>
      <c r="C27" s="27" t="s">
        <v>40</v>
      </c>
      <c r="D27" s="27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ht="15.75" customHeight="1">
      <c r="A28" s="192"/>
      <c r="B28" s="193" t="s">
        <v>76</v>
      </c>
      <c r="C28" s="27" t="s">
        <v>37</v>
      </c>
      <c r="D28" s="64" t="s">
        <v>178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ht="15.75" customHeight="1">
      <c r="A29" s="194" t="s">
        <v>179</v>
      </c>
      <c r="B29" s="195">
        <v>1.1739637E7</v>
      </c>
      <c r="C29" s="189">
        <v>4.7748475E7</v>
      </c>
      <c r="D29" s="196">
        <f t="shared" ref="D29:D31" si="5">B29/C29</f>
        <v>0.2458641245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ht="15.75" customHeight="1">
      <c r="A30" s="194" t="s">
        <v>180</v>
      </c>
      <c r="B30" s="195">
        <v>5546359.0</v>
      </c>
      <c r="C30" s="197">
        <v>2.8244634E7</v>
      </c>
      <c r="D30" s="196">
        <f t="shared" si="5"/>
        <v>0.1963685916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ht="15.75" customHeight="1">
      <c r="A31" s="194" t="s">
        <v>181</v>
      </c>
      <c r="B31" s="195">
        <v>6193278.0</v>
      </c>
      <c r="C31" s="198">
        <v>1.9503841E7</v>
      </c>
      <c r="D31" s="196">
        <f t="shared" si="5"/>
        <v>0.3175414525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ht="15.75" customHeight="1">
      <c r="A32" s="81"/>
      <c r="B32" s="199"/>
      <c r="C32" s="199"/>
      <c r="D32" s="200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15.75" customHeight="1">
      <c r="A33" s="92" t="s">
        <v>182</v>
      </c>
      <c r="B33" s="26"/>
      <c r="C33" s="26"/>
      <c r="D33" s="2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</row>
  </sheetData>
  <drawing r:id="rId1"/>
</worksheet>
</file>